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REIMBURSEMENTS\Hospital Ratesetting\FY26 Ratesetting\Inpat\Working Docs\DRG Calculator\"/>
    </mc:Choice>
  </mc:AlternateContent>
  <xr:revisionPtr revIDLastSave="0" documentId="14_{B9DC4D39-71CA-48B1-B373-F2DA2AFF1719}" xr6:coauthVersionLast="47" xr6:coauthVersionMax="47" xr10:uidLastSave="{00000000-0000-0000-0000-000000000000}"/>
  <bookViews>
    <workbookView xWindow="-110" yWindow="-110" windowWidth="19420" windowHeight="10300" activeTab="1" xr2:uid="{00000000-000D-0000-FFFF-FFFF00000000}"/>
  </bookViews>
  <sheets>
    <sheet name="1-Cover" sheetId="11" r:id="rId1"/>
    <sheet name="2-Calculator" sheetId="10" r:id="rId2"/>
    <sheet name="3-DRG Base Rate Addons" sheetId="12" r:id="rId3"/>
    <sheet name="4-DRG Table v42" sheetId="16" r:id="rId4"/>
  </sheets>
  <definedNames>
    <definedName name="_DRGlookup">'4-DRG Table v42'!$A$12:$K$1370</definedName>
    <definedName name="_xlnm._FilterDatabase" localSheetId="1" hidden="1">'2-Calculator'!#REF!</definedName>
    <definedName name="_xlnm._FilterDatabase" localSheetId="3" hidden="1">'4-DRG Table v42'!$A$12:$K$1370</definedName>
    <definedName name="_PRIVIA_COMMENT_DF2A9CCF_274F_46E8_85B6_" localSheetId="1">'2-Calculator'!$E$48</definedName>
    <definedName name="Disch_stat">'2-Calculator'!$E$10</definedName>
    <definedName name="DRG_Base_Pay">'2-Calculator'!$E$45</definedName>
    <definedName name="_xlnm.Print_Area" localSheetId="1">'2-Calculator'!$B$1:$G$73</definedName>
    <definedName name="_xlnm.Print_Area" localSheetId="2">'3-DRG Base Rate Addons'!$B$2:$J$11</definedName>
    <definedName name="Total_chg">'2-Calculator'!$E$7</definedName>
    <definedName name="Total_chrg">'2-Calculator'!$E$7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68" i="16" l="1"/>
  <c r="I1368" i="16" s="1"/>
  <c r="G1367" i="16"/>
  <c r="I1367" i="16" s="1"/>
  <c r="G1366" i="16"/>
  <c r="I1366" i="16" s="1"/>
  <c r="G1365" i="16"/>
  <c r="I1365" i="16" s="1"/>
  <c r="G1364" i="16"/>
  <c r="I1364" i="16" s="1"/>
  <c r="G1363" i="16"/>
  <c r="I1363" i="16" s="1"/>
  <c r="G1362" i="16"/>
  <c r="I1362" i="16" s="1"/>
  <c r="G1361" i="16"/>
  <c r="I1361" i="16" s="1"/>
  <c r="G1360" i="16"/>
  <c r="I1360" i="16" s="1"/>
  <c r="G1359" i="16"/>
  <c r="I1359" i="16" s="1"/>
  <c r="G1358" i="16"/>
  <c r="I1358" i="16" s="1"/>
  <c r="G1357" i="16"/>
  <c r="I1357" i="16" s="1"/>
  <c r="G1356" i="16"/>
  <c r="I1356" i="16" s="1"/>
  <c r="G1355" i="16"/>
  <c r="I1355" i="16" s="1"/>
  <c r="G1354" i="16"/>
  <c r="I1354" i="16" s="1"/>
  <c r="G1353" i="16"/>
  <c r="I1353" i="16" s="1"/>
  <c r="G1352" i="16"/>
  <c r="I1352" i="16" s="1"/>
  <c r="G1351" i="16"/>
  <c r="I1351" i="16" s="1"/>
  <c r="G1350" i="16"/>
  <c r="I1350" i="16" s="1"/>
  <c r="G1349" i="16"/>
  <c r="I1349" i="16" s="1"/>
  <c r="G1348" i="16"/>
  <c r="I1348" i="16" s="1"/>
  <c r="G1347" i="16"/>
  <c r="I1347" i="16" s="1"/>
  <c r="G1346" i="16"/>
  <c r="G1345" i="16"/>
  <c r="E38" i="10"/>
  <c r="E35" i="10"/>
  <c r="E34" i="10"/>
  <c r="E33" i="10"/>
  <c r="G1324" i="16" l="1"/>
  <c r="I1324" i="16" s="1"/>
  <c r="G1323" i="16"/>
  <c r="I1323" i="16" s="1"/>
  <c r="G1322" i="16"/>
  <c r="I1322" i="16" s="1"/>
  <c r="G1321" i="16"/>
  <c r="I1321" i="16" s="1"/>
  <c r="G1084" i="16"/>
  <c r="I1084" i="16" s="1"/>
  <c r="G1080" i="16"/>
  <c r="I1080" i="16" s="1"/>
  <c r="G1079" i="16"/>
  <c r="I1079" i="16" s="1"/>
  <c r="G1078" i="16"/>
  <c r="I1078" i="16" s="1"/>
  <c r="G1077" i="16"/>
  <c r="I1077" i="16" s="1"/>
  <c r="G1076" i="16"/>
  <c r="I1076" i="16" s="1"/>
  <c r="G1075" i="16"/>
  <c r="I1075" i="16" s="1"/>
  <c r="G1074" i="16"/>
  <c r="I1074" i="16" s="1"/>
  <c r="G1073" i="16"/>
  <c r="I1073" i="16" s="1"/>
  <c r="G1072" i="16"/>
  <c r="I1072" i="16" s="1"/>
  <c r="G1071" i="16"/>
  <c r="I1071" i="16" s="1"/>
  <c r="G1070" i="16"/>
  <c r="I1070" i="16" s="1"/>
  <c r="G1069" i="16"/>
  <c r="I1069" i="16" s="1"/>
  <c r="G1068" i="16"/>
  <c r="I1068" i="16" s="1"/>
  <c r="G1067" i="16"/>
  <c r="I1067" i="16" s="1"/>
  <c r="G1066" i="16"/>
  <c r="I1066" i="16" s="1"/>
  <c r="G1065" i="16"/>
  <c r="I1065" i="16" s="1"/>
  <c r="G1064" i="16"/>
  <c r="I1064" i="16" s="1"/>
  <c r="G1063" i="16"/>
  <c r="I1063" i="16" s="1"/>
  <c r="G1062" i="16"/>
  <c r="I1062" i="16" s="1"/>
  <c r="G1061" i="16"/>
  <c r="I1061" i="16" s="1"/>
  <c r="G1060" i="16"/>
  <c r="I1060" i="16" s="1"/>
  <c r="G1059" i="16"/>
  <c r="I1059" i="16" s="1"/>
  <c r="G1058" i="16"/>
  <c r="I1058" i="16" s="1"/>
  <c r="G1057" i="16"/>
  <c r="I1057" i="16" s="1"/>
  <c r="G1056" i="16"/>
  <c r="I1056" i="16" s="1"/>
  <c r="G1055" i="16"/>
  <c r="I1055" i="16" s="1"/>
  <c r="G1052" i="16"/>
  <c r="I1052" i="16" s="1"/>
  <c r="G1051" i="16"/>
  <c r="I1051" i="16" s="1"/>
  <c r="G1050" i="16"/>
  <c r="I1050" i="16" s="1"/>
  <c r="G1049" i="16"/>
  <c r="I1049" i="16" s="1"/>
  <c r="G1048" i="16"/>
  <c r="I1048" i="16" s="1"/>
  <c r="G1047" i="16"/>
  <c r="I1047" i="16" s="1"/>
  <c r="G1046" i="16"/>
  <c r="I1046" i="16" s="1"/>
  <c r="G1045" i="16"/>
  <c r="I1045" i="16" s="1"/>
  <c r="G1044" i="16"/>
  <c r="I1044" i="16" s="1"/>
  <c r="G1043" i="16"/>
  <c r="I1043" i="16" s="1"/>
  <c r="G1042" i="16"/>
  <c r="I1042" i="16" s="1"/>
  <c r="G1041" i="16"/>
  <c r="I1041" i="16" s="1"/>
  <c r="G1040" i="16"/>
  <c r="I1040" i="16" s="1"/>
  <c r="G1039" i="16"/>
  <c r="I1039" i="16" s="1"/>
  <c r="G1038" i="16"/>
  <c r="I1038" i="16" s="1"/>
  <c r="G1037" i="16"/>
  <c r="I1037" i="16" s="1"/>
  <c r="G1036" i="16"/>
  <c r="I1036" i="16" s="1"/>
  <c r="G1035" i="16"/>
  <c r="I1035" i="16" s="1"/>
  <c r="G1034" i="16"/>
  <c r="I1034" i="16" s="1"/>
  <c r="G1033" i="16"/>
  <c r="I1033" i="16" s="1"/>
  <c r="G1032" i="16"/>
  <c r="I1032" i="16" s="1"/>
  <c r="G1031" i="16"/>
  <c r="I1031" i="16" s="1"/>
  <c r="G1030" i="16"/>
  <c r="I1030" i="16" s="1"/>
  <c r="G1029" i="16"/>
  <c r="I1029" i="16" s="1"/>
  <c r="G1028" i="16"/>
  <c r="I1028" i="16" s="1"/>
  <c r="G1027" i="16"/>
  <c r="I1027" i="16" s="1"/>
  <c r="G1026" i="16"/>
  <c r="I1026" i="16" s="1"/>
  <c r="G1025" i="16"/>
  <c r="I1025" i="16" s="1"/>
  <c r="G1024" i="16"/>
  <c r="I1024" i="16" s="1"/>
  <c r="G1023" i="16"/>
  <c r="I1023" i="16" s="1"/>
  <c r="G1022" i="16"/>
  <c r="I1022" i="16" s="1"/>
  <c r="G1021" i="16"/>
  <c r="I1021" i="16" s="1"/>
  <c r="G1020" i="16"/>
  <c r="I1020" i="16" s="1"/>
  <c r="G1019" i="16"/>
  <c r="I1019" i="16" s="1"/>
  <c r="G1018" i="16"/>
  <c r="I1018" i="16" s="1"/>
  <c r="G1017" i="16"/>
  <c r="I1017" i="16" s="1"/>
  <c r="G1016" i="16"/>
  <c r="I1016" i="16" s="1"/>
  <c r="G1015" i="16"/>
  <c r="I1015" i="16" s="1"/>
  <c r="G1014" i="16"/>
  <c r="I1014" i="16" s="1"/>
  <c r="G1013" i="16"/>
  <c r="I1013" i="16" s="1"/>
  <c r="G1012" i="16"/>
  <c r="I1012" i="16" s="1"/>
  <c r="G1011" i="16"/>
  <c r="I1011" i="16" s="1"/>
  <c r="G1010" i="16"/>
  <c r="I1010" i="16" s="1"/>
  <c r="G1009" i="16"/>
  <c r="I1009" i="16" s="1"/>
  <c r="G1008" i="16"/>
  <c r="I1008" i="16" s="1"/>
  <c r="G1007" i="16"/>
  <c r="I1007" i="16" s="1"/>
  <c r="G1006" i="16"/>
  <c r="I1006" i="16" s="1"/>
  <c r="G1005" i="16"/>
  <c r="I1005" i="16" s="1"/>
  <c r="G1004" i="16"/>
  <c r="I1004" i="16" s="1"/>
  <c r="G1003" i="16"/>
  <c r="I1003" i="16" s="1"/>
  <c r="G1002" i="16"/>
  <c r="I1002" i="16" s="1"/>
  <c r="G1001" i="16"/>
  <c r="I1001" i="16" s="1"/>
  <c r="G1000" i="16"/>
  <c r="I1000" i="16" s="1"/>
  <c r="G999" i="16"/>
  <c r="I999" i="16" s="1"/>
  <c r="G998" i="16"/>
  <c r="I998" i="16" s="1"/>
  <c r="G997" i="16"/>
  <c r="I997" i="16" s="1"/>
  <c r="G996" i="16"/>
  <c r="I996" i="16" s="1"/>
  <c r="G995" i="16"/>
  <c r="I995" i="16" s="1"/>
  <c r="G994" i="16"/>
  <c r="I994" i="16" s="1"/>
  <c r="G993" i="16"/>
  <c r="I993" i="16" s="1"/>
  <c r="G992" i="16"/>
  <c r="I992" i="16" s="1"/>
  <c r="G991" i="16"/>
  <c r="I991" i="16" s="1"/>
  <c r="G990" i="16"/>
  <c r="I990" i="16" s="1"/>
  <c r="G989" i="16"/>
  <c r="I989" i="16" s="1"/>
  <c r="G988" i="16"/>
  <c r="I988" i="16" s="1"/>
  <c r="G987" i="16"/>
  <c r="I987" i="16" s="1"/>
  <c r="G986" i="16"/>
  <c r="I986" i="16" s="1"/>
  <c r="G985" i="16"/>
  <c r="I985" i="16" s="1"/>
  <c r="G984" i="16"/>
  <c r="I984" i="16" s="1"/>
  <c r="G983" i="16"/>
  <c r="I983" i="16" s="1"/>
  <c r="G982" i="16"/>
  <c r="I982" i="16" s="1"/>
  <c r="G981" i="16"/>
  <c r="I981" i="16" s="1"/>
  <c r="G980" i="16"/>
  <c r="I980" i="16" s="1"/>
  <c r="G979" i="16"/>
  <c r="I979" i="16" s="1"/>
  <c r="G978" i="16"/>
  <c r="I978" i="16" s="1"/>
  <c r="G977" i="16"/>
  <c r="I977" i="16" s="1"/>
  <c r="G976" i="16"/>
  <c r="I976" i="16" s="1"/>
  <c r="G975" i="16"/>
  <c r="I975" i="16" s="1"/>
  <c r="G974" i="16"/>
  <c r="I974" i="16" s="1"/>
  <c r="G973" i="16"/>
  <c r="I973" i="16" s="1"/>
  <c r="I1346" i="16"/>
  <c r="I1345" i="16"/>
  <c r="G1344" i="16"/>
  <c r="I1344" i="16" s="1"/>
  <c r="G1343" i="16"/>
  <c r="I1343" i="16" s="1"/>
  <c r="G1342" i="16"/>
  <c r="I1342" i="16" s="1"/>
  <c r="G1341" i="16"/>
  <c r="I1341" i="16" s="1"/>
  <c r="G1340" i="16"/>
  <c r="I1340" i="16" s="1"/>
  <c r="G1339" i="16"/>
  <c r="I1339" i="16" s="1"/>
  <c r="G1338" i="16"/>
  <c r="I1338" i="16" s="1"/>
  <c r="G1337" i="16"/>
  <c r="I1337" i="16" s="1"/>
  <c r="G1336" i="16"/>
  <c r="I1336" i="16" s="1"/>
  <c r="G1335" i="16"/>
  <c r="I1335" i="16" s="1"/>
  <c r="G1334" i="16"/>
  <c r="I1334" i="16" s="1"/>
  <c r="G1333" i="16"/>
  <c r="I1333" i="16" s="1"/>
  <c r="G1332" i="16"/>
  <c r="I1332" i="16" s="1"/>
  <c r="G1331" i="16"/>
  <c r="I1331" i="16" s="1"/>
  <c r="G1330" i="16"/>
  <c r="I1330" i="16" s="1"/>
  <c r="G1329" i="16"/>
  <c r="I1329" i="16" s="1"/>
  <c r="G1328" i="16"/>
  <c r="I1328" i="16" s="1"/>
  <c r="G1327" i="16"/>
  <c r="I1327" i="16" s="1"/>
  <c r="G1326" i="16"/>
  <c r="I1326" i="16" s="1"/>
  <c r="G1325" i="16"/>
  <c r="I1325" i="16" s="1"/>
  <c r="G1320" i="16"/>
  <c r="I1320" i="16" s="1"/>
  <c r="G1319" i="16"/>
  <c r="I1319" i="16" s="1"/>
  <c r="G1318" i="16"/>
  <c r="I1318" i="16" s="1"/>
  <c r="G1317" i="16"/>
  <c r="I1317" i="16" s="1"/>
  <c r="G1316" i="16"/>
  <c r="I1316" i="16" s="1"/>
  <c r="G1315" i="16"/>
  <c r="I1315" i="16" s="1"/>
  <c r="G1314" i="16"/>
  <c r="I1314" i="16" s="1"/>
  <c r="G1313" i="16"/>
  <c r="I1313" i="16" s="1"/>
  <c r="G1308" i="16"/>
  <c r="I1308" i="16" s="1"/>
  <c r="G1307" i="16"/>
  <c r="I1307" i="16" s="1"/>
  <c r="G1306" i="16"/>
  <c r="I1306" i="16" s="1"/>
  <c r="G1305" i="16"/>
  <c r="I1305" i="16" s="1"/>
  <c r="G1300" i="16"/>
  <c r="I1300" i="16" s="1"/>
  <c r="G1299" i="16"/>
  <c r="I1299" i="16" s="1"/>
  <c r="G1298" i="16"/>
  <c r="I1298" i="16" s="1"/>
  <c r="G1297" i="16"/>
  <c r="I1297" i="16" s="1"/>
  <c r="G1296" i="16"/>
  <c r="I1296" i="16" s="1"/>
  <c r="G1295" i="16"/>
  <c r="I1295" i="16" s="1"/>
  <c r="G1294" i="16"/>
  <c r="I1294" i="16" s="1"/>
  <c r="G1293" i="16"/>
  <c r="I1293" i="16" s="1"/>
  <c r="G1292" i="16"/>
  <c r="I1292" i="16" s="1"/>
  <c r="G1291" i="16"/>
  <c r="I1291" i="16" s="1"/>
  <c r="G1290" i="16"/>
  <c r="I1290" i="16" s="1"/>
  <c r="G1289" i="16"/>
  <c r="I1289" i="16" s="1"/>
  <c r="G1288" i="16"/>
  <c r="I1288" i="16" s="1"/>
  <c r="G1287" i="16"/>
  <c r="I1287" i="16" s="1"/>
  <c r="G1286" i="16"/>
  <c r="I1286" i="16" s="1"/>
  <c r="G1285" i="16"/>
  <c r="I1285" i="16" s="1"/>
  <c r="G1284" i="16"/>
  <c r="I1284" i="16" s="1"/>
  <c r="G1283" i="16"/>
  <c r="I1283" i="16" s="1"/>
  <c r="G1282" i="16"/>
  <c r="I1282" i="16" s="1"/>
  <c r="G1281" i="16"/>
  <c r="I1281" i="16" s="1"/>
  <c r="G1280" i="16"/>
  <c r="I1280" i="16" s="1"/>
  <c r="G1279" i="16"/>
  <c r="I1279" i="16" s="1"/>
  <c r="G1278" i="16"/>
  <c r="I1278" i="16" s="1"/>
  <c r="G1277" i="16"/>
  <c r="I1277" i="16" s="1"/>
  <c r="G1276" i="16"/>
  <c r="I1276" i="16" s="1"/>
  <c r="G1275" i="16"/>
  <c r="I1275" i="16" s="1"/>
  <c r="G1274" i="16"/>
  <c r="I1274" i="16" s="1"/>
  <c r="G1273" i="16"/>
  <c r="I1273" i="16" s="1"/>
  <c r="G1272" i="16"/>
  <c r="I1272" i="16" s="1"/>
  <c r="G1271" i="16"/>
  <c r="I1271" i="16" s="1"/>
  <c r="G1270" i="16"/>
  <c r="I1270" i="16" s="1"/>
  <c r="G1269" i="16"/>
  <c r="I1269" i="16" s="1"/>
  <c r="G1268" i="16"/>
  <c r="I1268" i="16" s="1"/>
  <c r="G1267" i="16"/>
  <c r="I1267" i="16" s="1"/>
  <c r="G1266" i="16"/>
  <c r="I1266" i="16" s="1"/>
  <c r="G1265" i="16"/>
  <c r="I1265" i="16" s="1"/>
  <c r="G1264" i="16"/>
  <c r="I1264" i="16" s="1"/>
  <c r="G1263" i="16"/>
  <c r="I1263" i="16" s="1"/>
  <c r="G1262" i="16"/>
  <c r="I1262" i="16" s="1"/>
  <c r="G1261" i="16"/>
  <c r="I1261" i="16" s="1"/>
  <c r="G1260" i="16"/>
  <c r="I1260" i="16" s="1"/>
  <c r="G1259" i="16"/>
  <c r="I1259" i="16" s="1"/>
  <c r="G1258" i="16"/>
  <c r="I1258" i="16" s="1"/>
  <c r="G1257" i="16"/>
  <c r="I1257" i="16" s="1"/>
  <c r="G1256" i="16"/>
  <c r="I1256" i="16" s="1"/>
  <c r="G1255" i="16"/>
  <c r="I1255" i="16" s="1"/>
  <c r="G1254" i="16"/>
  <c r="I1254" i="16" s="1"/>
  <c r="G1253" i="16"/>
  <c r="I1253" i="16" s="1"/>
  <c r="G1252" i="16"/>
  <c r="I1252" i="16" s="1"/>
  <c r="G1251" i="16"/>
  <c r="I1251" i="16" s="1"/>
  <c r="G1250" i="16"/>
  <c r="I1250" i="16" s="1"/>
  <c r="G1249" i="16"/>
  <c r="I1249" i="16" s="1"/>
  <c r="G1248" i="16"/>
  <c r="I1248" i="16" s="1"/>
  <c r="G1247" i="16"/>
  <c r="I1247" i="16" s="1"/>
  <c r="G1246" i="16"/>
  <c r="I1246" i="16" s="1"/>
  <c r="G1245" i="16"/>
  <c r="I1245" i="16" s="1"/>
  <c r="G1168" i="16"/>
  <c r="I1168" i="16" s="1"/>
  <c r="G1167" i="16"/>
  <c r="I1167" i="16" s="1"/>
  <c r="G1166" i="16"/>
  <c r="I1166" i="16" s="1"/>
  <c r="G1165" i="16"/>
  <c r="I1165" i="16" s="1"/>
  <c r="G1164" i="16"/>
  <c r="I1164" i="16" s="1"/>
  <c r="G1163" i="16"/>
  <c r="I1163" i="16" s="1"/>
  <c r="G1162" i="16"/>
  <c r="I1162" i="16" s="1"/>
  <c r="G1161" i="16"/>
  <c r="I1161" i="16" s="1"/>
  <c r="G1160" i="16"/>
  <c r="I1160" i="16" s="1"/>
  <c r="G1159" i="16"/>
  <c r="I1159" i="16" s="1"/>
  <c r="G1158" i="16"/>
  <c r="I1158" i="16" s="1"/>
  <c r="G1157" i="16"/>
  <c r="I1157" i="16" s="1"/>
  <c r="G1156" i="16"/>
  <c r="I1156" i="16" s="1"/>
  <c r="G1155" i="16"/>
  <c r="I1155" i="16" s="1"/>
  <c r="G1154" i="16"/>
  <c r="I1154" i="16" s="1"/>
  <c r="G1153" i="16"/>
  <c r="I1153" i="16" s="1"/>
  <c r="G1152" i="16"/>
  <c r="I1152" i="16" s="1"/>
  <c r="G1151" i="16"/>
  <c r="I1151" i="16" s="1"/>
  <c r="G1150" i="16"/>
  <c r="I1150" i="16" s="1"/>
  <c r="G1149" i="16"/>
  <c r="I1149" i="16" s="1"/>
  <c r="G1148" i="16"/>
  <c r="I1148" i="16" s="1"/>
  <c r="G1147" i="16"/>
  <c r="I1147" i="16" s="1"/>
  <c r="G1146" i="16"/>
  <c r="I1146" i="16" s="1"/>
  <c r="G1145" i="16"/>
  <c r="I1145" i="16" s="1"/>
  <c r="G1144" i="16"/>
  <c r="I1144" i="16" s="1"/>
  <c r="G1143" i="16"/>
  <c r="I1143" i="16" s="1"/>
  <c r="G1142" i="16"/>
  <c r="I1142" i="16" s="1"/>
  <c r="G1141" i="16"/>
  <c r="I1141" i="16" s="1"/>
  <c r="G1140" i="16"/>
  <c r="I1140" i="16" s="1"/>
  <c r="G1139" i="16"/>
  <c r="I1139" i="16" s="1"/>
  <c r="G1138" i="16"/>
  <c r="I1138" i="16" s="1"/>
  <c r="G1137" i="16"/>
  <c r="I1137" i="16" s="1"/>
  <c r="G1136" i="16"/>
  <c r="I1136" i="16" s="1"/>
  <c r="G1135" i="16"/>
  <c r="I1135" i="16" s="1"/>
  <c r="G1134" i="16"/>
  <c r="I1134" i="16" s="1"/>
  <c r="G1133" i="16"/>
  <c r="I1133" i="16" s="1"/>
  <c r="G1132" i="16"/>
  <c r="I1132" i="16" s="1"/>
  <c r="G1131" i="16"/>
  <c r="I1131" i="16" s="1"/>
  <c r="G1130" i="16"/>
  <c r="I1130" i="16" s="1"/>
  <c r="G1129" i="16"/>
  <c r="I1129" i="16" s="1"/>
  <c r="G1128" i="16"/>
  <c r="I1128" i="16" s="1"/>
  <c r="G1127" i="16"/>
  <c r="I1127" i="16" s="1"/>
  <c r="G1126" i="16"/>
  <c r="I1126" i="16" s="1"/>
  <c r="G1125" i="16"/>
  <c r="I1125" i="16" s="1"/>
  <c r="G1124" i="16"/>
  <c r="I1124" i="16" s="1"/>
  <c r="G1123" i="16"/>
  <c r="I1123" i="16" s="1"/>
  <c r="G1122" i="16"/>
  <c r="I1122" i="16" s="1"/>
  <c r="G1121" i="16"/>
  <c r="I1121" i="16" s="1"/>
  <c r="G1120" i="16"/>
  <c r="I1120" i="16" s="1"/>
  <c r="G1119" i="16"/>
  <c r="I1119" i="16" s="1"/>
  <c r="G1118" i="16"/>
  <c r="I1118" i="16" s="1"/>
  <c r="G1117" i="16"/>
  <c r="I1117" i="16" s="1"/>
  <c r="G1116" i="16"/>
  <c r="I1116" i="16" s="1"/>
  <c r="G1115" i="16"/>
  <c r="I1115" i="16" s="1"/>
  <c r="G1114" i="16"/>
  <c r="I1114" i="16" s="1"/>
  <c r="G1113" i="16"/>
  <c r="I1113" i="16" s="1"/>
  <c r="G1112" i="16"/>
  <c r="I1112" i="16" s="1"/>
  <c r="G1111" i="16"/>
  <c r="I1111" i="16" s="1"/>
  <c r="G1110" i="16"/>
  <c r="I1110" i="16" s="1"/>
  <c r="G1109" i="16"/>
  <c r="I1109" i="16" s="1"/>
  <c r="G1108" i="16"/>
  <c r="I1108" i="16" s="1"/>
  <c r="G1107" i="16"/>
  <c r="I1107" i="16" s="1"/>
  <c r="G1106" i="16"/>
  <c r="I1106" i="16" s="1"/>
  <c r="G1105" i="16"/>
  <c r="I1105" i="16" s="1"/>
  <c r="G1104" i="16"/>
  <c r="I1104" i="16" s="1"/>
  <c r="G1103" i="16"/>
  <c r="I1103" i="16" s="1"/>
  <c r="G1102" i="16"/>
  <c r="I1102" i="16" s="1"/>
  <c r="G1101" i="16"/>
  <c r="I1101" i="16" s="1"/>
  <c r="G1100" i="16"/>
  <c r="I1100" i="16" s="1"/>
  <c r="G1099" i="16"/>
  <c r="I1099" i="16" s="1"/>
  <c r="G1098" i="16"/>
  <c r="I1098" i="16" s="1"/>
  <c r="G1097" i="16"/>
  <c r="I1097" i="16" s="1"/>
  <c r="G1096" i="16"/>
  <c r="I1096" i="16" s="1"/>
  <c r="G1095" i="16"/>
  <c r="I1095" i="16" s="1"/>
  <c r="G1094" i="16"/>
  <c r="I1094" i="16" s="1"/>
  <c r="G1093" i="16"/>
  <c r="I1093" i="16" s="1"/>
  <c r="G1092" i="16"/>
  <c r="I1092" i="16" s="1"/>
  <c r="G1091" i="16"/>
  <c r="I1091" i="16" s="1"/>
  <c r="G1090" i="16"/>
  <c r="I1090" i="16" s="1"/>
  <c r="G1089" i="16"/>
  <c r="I1089" i="16" s="1"/>
  <c r="G1088" i="16"/>
  <c r="I1088" i="16" s="1"/>
  <c r="G1087" i="16"/>
  <c r="I1087" i="16" s="1"/>
  <c r="G1086" i="16"/>
  <c r="I1086" i="16" s="1"/>
  <c r="G1085" i="16"/>
  <c r="I1085" i="16" s="1"/>
  <c r="G928" i="16"/>
  <c r="I928" i="16" s="1"/>
  <c r="G927" i="16"/>
  <c r="I927" i="16" s="1"/>
  <c r="G926" i="16"/>
  <c r="I926" i="16" s="1"/>
  <c r="G925" i="16"/>
  <c r="I925" i="16" s="1"/>
  <c r="G924" i="16"/>
  <c r="I924" i="16" s="1"/>
  <c r="G923" i="16"/>
  <c r="I923" i="16" s="1"/>
  <c r="G922" i="16"/>
  <c r="I922" i="16" s="1"/>
  <c r="G921" i="16"/>
  <c r="I921" i="16" s="1"/>
  <c r="G920" i="16"/>
  <c r="I920" i="16" s="1"/>
  <c r="G919" i="16"/>
  <c r="I919" i="16" s="1"/>
  <c r="G918" i="16"/>
  <c r="I918" i="16" s="1"/>
  <c r="G917" i="16"/>
  <c r="I917" i="16" s="1"/>
  <c r="G916" i="16"/>
  <c r="I916" i="16" s="1"/>
  <c r="G915" i="16"/>
  <c r="I915" i="16" s="1"/>
  <c r="G914" i="16"/>
  <c r="I914" i="16" s="1"/>
  <c r="G913" i="16"/>
  <c r="I913" i="16" s="1"/>
  <c r="G912" i="16"/>
  <c r="I912" i="16" s="1"/>
  <c r="G911" i="16"/>
  <c r="I911" i="16" s="1"/>
  <c r="G910" i="16"/>
  <c r="I910" i="16" s="1"/>
  <c r="G909" i="16"/>
  <c r="I909" i="16" s="1"/>
  <c r="G908" i="16"/>
  <c r="I908" i="16" s="1"/>
  <c r="G907" i="16"/>
  <c r="I907" i="16" s="1"/>
  <c r="G906" i="16"/>
  <c r="I906" i="16" s="1"/>
  <c r="G905" i="16"/>
  <c r="I905" i="16" s="1"/>
  <c r="G904" i="16"/>
  <c r="I904" i="16" s="1"/>
  <c r="G903" i="16"/>
  <c r="I903" i="16" s="1"/>
  <c r="G902" i="16"/>
  <c r="I902" i="16" s="1"/>
  <c r="G901" i="16"/>
  <c r="I901" i="16" s="1"/>
  <c r="G900" i="16"/>
  <c r="I900" i="16" s="1"/>
  <c r="G899" i="16"/>
  <c r="I899" i="16" s="1"/>
  <c r="G898" i="16"/>
  <c r="I898" i="16" s="1"/>
  <c r="G897" i="16"/>
  <c r="I897" i="16" s="1"/>
  <c r="G896" i="16"/>
  <c r="I896" i="16" s="1"/>
  <c r="G895" i="16"/>
  <c r="I895" i="16" s="1"/>
  <c r="G894" i="16"/>
  <c r="I894" i="16" s="1"/>
  <c r="G893" i="16"/>
  <c r="I893" i="16" s="1"/>
  <c r="G892" i="16"/>
  <c r="I892" i="16" s="1"/>
  <c r="G891" i="16"/>
  <c r="I891" i="16" s="1"/>
  <c r="G890" i="16"/>
  <c r="I890" i="16" s="1"/>
  <c r="G889" i="16"/>
  <c r="I889" i="16" s="1"/>
  <c r="G888" i="16"/>
  <c r="I888" i="16" s="1"/>
  <c r="G887" i="16"/>
  <c r="I887" i="16" s="1"/>
  <c r="G886" i="16"/>
  <c r="I886" i="16" s="1"/>
  <c r="G885" i="16"/>
  <c r="I885" i="16" s="1"/>
  <c r="G884" i="16"/>
  <c r="I884" i="16" s="1"/>
  <c r="G883" i="16"/>
  <c r="I883" i="16" s="1"/>
  <c r="G882" i="16"/>
  <c r="I882" i="16" s="1"/>
  <c r="G881" i="16"/>
  <c r="I881" i="16" s="1"/>
  <c r="G880" i="16"/>
  <c r="I880" i="16" s="1"/>
  <c r="G879" i="16"/>
  <c r="I879" i="16" s="1"/>
  <c r="G878" i="16"/>
  <c r="I878" i="16" s="1"/>
  <c r="G877" i="16"/>
  <c r="I877" i="16" s="1"/>
  <c r="G876" i="16"/>
  <c r="I876" i="16" s="1"/>
  <c r="G875" i="16"/>
  <c r="I875" i="16" s="1"/>
  <c r="G874" i="16"/>
  <c r="I874" i="16" s="1"/>
  <c r="G873" i="16"/>
  <c r="I873" i="16" s="1"/>
  <c r="G872" i="16"/>
  <c r="I872" i="16" s="1"/>
  <c r="G871" i="16"/>
  <c r="I871" i="16" s="1"/>
  <c r="G870" i="16"/>
  <c r="I870" i="16" s="1"/>
  <c r="G869" i="16"/>
  <c r="I869" i="16" s="1"/>
  <c r="G868" i="16"/>
  <c r="I868" i="16" s="1"/>
  <c r="G867" i="16"/>
  <c r="I867" i="16" s="1"/>
  <c r="G866" i="16"/>
  <c r="I866" i="16" s="1"/>
  <c r="G865" i="16"/>
  <c r="I865" i="16" s="1"/>
  <c r="G864" i="16"/>
  <c r="I864" i="16" s="1"/>
  <c r="G863" i="16"/>
  <c r="I863" i="16" s="1"/>
  <c r="G862" i="16"/>
  <c r="I862" i="16" s="1"/>
  <c r="G861" i="16"/>
  <c r="I861" i="16" s="1"/>
  <c r="G860" i="16"/>
  <c r="I860" i="16" s="1"/>
  <c r="G859" i="16"/>
  <c r="I859" i="16" s="1"/>
  <c r="G858" i="16"/>
  <c r="I858" i="16" s="1"/>
  <c r="G857" i="16"/>
  <c r="I857" i="16" s="1"/>
  <c r="G856" i="16"/>
  <c r="I856" i="16" s="1"/>
  <c r="G855" i="16"/>
  <c r="I855" i="16" s="1"/>
  <c r="G854" i="16"/>
  <c r="I854" i="16" s="1"/>
  <c r="G853" i="16"/>
  <c r="I853" i="16" s="1"/>
  <c r="G852" i="16"/>
  <c r="I852" i="16" s="1"/>
  <c r="G851" i="16"/>
  <c r="I851" i="16" s="1"/>
  <c r="G850" i="16"/>
  <c r="I850" i="16" s="1"/>
  <c r="G849" i="16"/>
  <c r="I849" i="16" s="1"/>
  <c r="G848" i="16"/>
  <c r="I848" i="16" s="1"/>
  <c r="G847" i="16"/>
  <c r="I847" i="16" s="1"/>
  <c r="G846" i="16"/>
  <c r="I846" i="16" s="1"/>
  <c r="G845" i="16"/>
  <c r="I845" i="16" s="1"/>
  <c r="G844" i="16"/>
  <c r="I844" i="16" s="1"/>
  <c r="G843" i="16"/>
  <c r="I843" i="16" s="1"/>
  <c r="G842" i="16"/>
  <c r="I842" i="16" s="1"/>
  <c r="G841" i="16"/>
  <c r="I841" i="16" s="1"/>
  <c r="G840" i="16"/>
  <c r="I840" i="16" s="1"/>
  <c r="G839" i="16"/>
  <c r="I839" i="16" s="1"/>
  <c r="G838" i="16"/>
  <c r="I838" i="16" s="1"/>
  <c r="G837" i="16"/>
  <c r="I837" i="16" s="1"/>
  <c r="G836" i="16"/>
  <c r="I836" i="16" s="1"/>
  <c r="G835" i="16"/>
  <c r="I835" i="16" s="1"/>
  <c r="G834" i="16"/>
  <c r="I834" i="16" s="1"/>
  <c r="G833" i="16"/>
  <c r="I833" i="16" s="1"/>
  <c r="G832" i="16"/>
  <c r="I832" i="16" s="1"/>
  <c r="G831" i="16"/>
  <c r="I831" i="16" s="1"/>
  <c r="G830" i="16"/>
  <c r="I830" i="16" s="1"/>
  <c r="G829" i="16"/>
  <c r="I829" i="16" s="1"/>
  <c r="G828" i="16"/>
  <c r="I828" i="16" s="1"/>
  <c r="G827" i="16"/>
  <c r="I827" i="16" s="1"/>
  <c r="G826" i="16"/>
  <c r="I826" i="16" s="1"/>
  <c r="G825" i="16"/>
  <c r="I825" i="16" s="1"/>
  <c r="G824" i="16"/>
  <c r="I824" i="16" s="1"/>
  <c r="G823" i="16"/>
  <c r="I823" i="16" s="1"/>
  <c r="G822" i="16"/>
  <c r="I822" i="16" s="1"/>
  <c r="G821" i="16"/>
  <c r="I821" i="16" s="1"/>
  <c r="G820" i="16"/>
  <c r="I820" i="16" s="1"/>
  <c r="G819" i="16"/>
  <c r="I819" i="16" s="1"/>
  <c r="G818" i="16"/>
  <c r="I818" i="16" s="1"/>
  <c r="G817" i="16"/>
  <c r="I817" i="16" s="1"/>
  <c r="G816" i="16"/>
  <c r="I816" i="16" s="1"/>
  <c r="G815" i="16"/>
  <c r="I815" i="16" s="1"/>
  <c r="G814" i="16"/>
  <c r="I814" i="16" s="1"/>
  <c r="G813" i="16"/>
  <c r="I813" i="16" s="1"/>
  <c r="G812" i="16"/>
  <c r="I812" i="16" s="1"/>
  <c r="G811" i="16"/>
  <c r="I811" i="16" s="1"/>
  <c r="G810" i="16"/>
  <c r="I810" i="16" s="1"/>
  <c r="G809" i="16"/>
  <c r="I809" i="16" s="1"/>
  <c r="G808" i="16"/>
  <c r="I808" i="16" s="1"/>
  <c r="G807" i="16"/>
  <c r="I807" i="16" s="1"/>
  <c r="G806" i="16"/>
  <c r="I806" i="16" s="1"/>
  <c r="G805" i="16"/>
  <c r="I805" i="16" s="1"/>
  <c r="G804" i="16"/>
  <c r="I804" i="16" s="1"/>
  <c r="G803" i="16"/>
  <c r="I803" i="16" s="1"/>
  <c r="G802" i="16"/>
  <c r="I802" i="16" s="1"/>
  <c r="G801" i="16"/>
  <c r="I801" i="16" s="1"/>
  <c r="G800" i="16"/>
  <c r="I800" i="16" s="1"/>
  <c r="G799" i="16"/>
  <c r="I799" i="16" s="1"/>
  <c r="G798" i="16"/>
  <c r="I798" i="16" s="1"/>
  <c r="G797" i="16"/>
  <c r="I797" i="16" s="1"/>
  <c r="G796" i="16"/>
  <c r="I796" i="16" s="1"/>
  <c r="G795" i="16"/>
  <c r="I795" i="16" s="1"/>
  <c r="G794" i="16"/>
  <c r="I794" i="16" s="1"/>
  <c r="G793" i="16"/>
  <c r="I793" i="16" s="1"/>
  <c r="G792" i="16"/>
  <c r="I792" i="16" s="1"/>
  <c r="G791" i="16"/>
  <c r="I791" i="16" s="1"/>
  <c r="G790" i="16"/>
  <c r="I790" i="16" s="1"/>
  <c r="G789" i="16"/>
  <c r="I789" i="16" s="1"/>
  <c r="G788" i="16"/>
  <c r="I788" i="16" s="1"/>
  <c r="G787" i="16"/>
  <c r="I787" i="16" s="1"/>
  <c r="G786" i="16"/>
  <c r="I786" i="16" s="1"/>
  <c r="G785" i="16"/>
  <c r="I785" i="16" s="1"/>
  <c r="G784" i="16"/>
  <c r="I784" i="16" s="1"/>
  <c r="G783" i="16"/>
  <c r="I783" i="16" s="1"/>
  <c r="G782" i="16"/>
  <c r="I782" i="16" s="1"/>
  <c r="G781" i="16"/>
  <c r="I781" i="16" s="1"/>
  <c r="G780" i="16"/>
  <c r="I780" i="16" s="1"/>
  <c r="G779" i="16"/>
  <c r="I779" i="16" s="1"/>
  <c r="G778" i="16"/>
  <c r="I778" i="16" s="1"/>
  <c r="G777" i="16"/>
  <c r="I777" i="16" s="1"/>
  <c r="G776" i="16"/>
  <c r="I776" i="16" s="1"/>
  <c r="G775" i="16"/>
  <c r="I775" i="16" s="1"/>
  <c r="G774" i="16"/>
  <c r="I774" i="16" s="1"/>
  <c r="G773" i="16"/>
  <c r="I773" i="16" s="1"/>
  <c r="G772" i="16"/>
  <c r="I772" i="16" s="1"/>
  <c r="G771" i="16"/>
  <c r="I771" i="16" s="1"/>
  <c r="G770" i="16"/>
  <c r="I770" i="16" s="1"/>
  <c r="G769" i="16"/>
  <c r="I769" i="16" s="1"/>
  <c r="G768" i="16"/>
  <c r="I768" i="16" s="1"/>
  <c r="G767" i="16"/>
  <c r="I767" i="16" s="1"/>
  <c r="G766" i="16"/>
  <c r="I766" i="16" s="1"/>
  <c r="G765" i="16"/>
  <c r="I765" i="16" s="1"/>
  <c r="G764" i="16"/>
  <c r="I764" i="16" s="1"/>
  <c r="G763" i="16"/>
  <c r="I763" i="16" s="1"/>
  <c r="G762" i="16"/>
  <c r="I762" i="16" s="1"/>
  <c r="G761" i="16"/>
  <c r="I761" i="16" s="1"/>
  <c r="G760" i="16"/>
  <c r="I760" i="16" s="1"/>
  <c r="G759" i="16"/>
  <c r="I759" i="16" s="1"/>
  <c r="G758" i="16"/>
  <c r="I758" i="16" s="1"/>
  <c r="G757" i="16"/>
  <c r="I757" i="16" s="1"/>
  <c r="G756" i="16"/>
  <c r="I756" i="16" s="1"/>
  <c r="G755" i="16"/>
  <c r="I755" i="16" s="1"/>
  <c r="G754" i="16"/>
  <c r="I754" i="16" s="1"/>
  <c r="G753" i="16"/>
  <c r="I753" i="16" s="1"/>
  <c r="G752" i="16"/>
  <c r="I752" i="16" s="1"/>
  <c r="G751" i="16"/>
  <c r="I751" i="16" s="1"/>
  <c r="G750" i="16"/>
  <c r="I750" i="16" s="1"/>
  <c r="G749" i="16"/>
  <c r="I749" i="16" s="1"/>
  <c r="G748" i="16"/>
  <c r="I748" i="16" s="1"/>
  <c r="G747" i="16"/>
  <c r="I747" i="16" s="1"/>
  <c r="G746" i="16"/>
  <c r="I746" i="16" s="1"/>
  <c r="G745" i="16"/>
  <c r="I745" i="16" s="1"/>
  <c r="G744" i="16"/>
  <c r="I744" i="16" s="1"/>
  <c r="G743" i="16"/>
  <c r="I743" i="16" s="1"/>
  <c r="G742" i="16"/>
  <c r="I742" i="16" s="1"/>
  <c r="G741" i="16"/>
  <c r="I741" i="16" s="1"/>
  <c r="G740" i="16"/>
  <c r="I740" i="16" s="1"/>
  <c r="G739" i="16"/>
  <c r="I739" i="16" s="1"/>
  <c r="G738" i="16"/>
  <c r="I738" i="16" s="1"/>
  <c r="G737" i="16"/>
  <c r="I737" i="16" s="1"/>
  <c r="G736" i="16"/>
  <c r="I736" i="16" s="1"/>
  <c r="G735" i="16"/>
  <c r="I735" i="16" s="1"/>
  <c r="G734" i="16"/>
  <c r="I734" i="16" s="1"/>
  <c r="G733" i="16"/>
  <c r="I733" i="16" s="1"/>
  <c r="G732" i="16"/>
  <c r="I732" i="16" s="1"/>
  <c r="G731" i="16"/>
  <c r="I731" i="16" s="1"/>
  <c r="G730" i="16"/>
  <c r="I730" i="16" s="1"/>
  <c r="G729" i="16"/>
  <c r="I729" i="16" s="1"/>
  <c r="G728" i="16"/>
  <c r="I728" i="16" s="1"/>
  <c r="G727" i="16"/>
  <c r="I727" i="16" s="1"/>
  <c r="G726" i="16"/>
  <c r="I726" i="16" s="1"/>
  <c r="G725" i="16"/>
  <c r="I725" i="16" s="1"/>
  <c r="G724" i="16"/>
  <c r="I724" i="16" s="1"/>
  <c r="G723" i="16"/>
  <c r="I723" i="16" s="1"/>
  <c r="G722" i="16"/>
  <c r="I722" i="16" s="1"/>
  <c r="G721" i="16"/>
  <c r="I721" i="16" s="1"/>
  <c r="G720" i="16"/>
  <c r="I720" i="16" s="1"/>
  <c r="G719" i="16"/>
  <c r="I719" i="16" s="1"/>
  <c r="G718" i="16"/>
  <c r="I718" i="16" s="1"/>
  <c r="G717" i="16"/>
  <c r="I717" i="16" s="1"/>
  <c r="G716" i="16"/>
  <c r="I716" i="16" s="1"/>
  <c r="G715" i="16"/>
  <c r="I715" i="16" s="1"/>
  <c r="G714" i="16"/>
  <c r="I714" i="16" s="1"/>
  <c r="G713" i="16"/>
  <c r="I713" i="16" s="1"/>
  <c r="G712" i="16"/>
  <c r="I712" i="16" s="1"/>
  <c r="G711" i="16"/>
  <c r="I711" i="16" s="1"/>
  <c r="G710" i="16"/>
  <c r="I710" i="16" s="1"/>
  <c r="G709" i="16"/>
  <c r="I709" i="16" s="1"/>
  <c r="G708" i="16"/>
  <c r="I708" i="16" s="1"/>
  <c r="G707" i="16"/>
  <c r="I707" i="16" s="1"/>
  <c r="G706" i="16"/>
  <c r="I706" i="16" s="1"/>
  <c r="G705" i="16"/>
  <c r="I705" i="16" s="1"/>
  <c r="G704" i="16"/>
  <c r="I704" i="16" s="1"/>
  <c r="G703" i="16"/>
  <c r="I703" i="16" s="1"/>
  <c r="G702" i="16"/>
  <c r="I702" i="16" s="1"/>
  <c r="G701" i="16"/>
  <c r="I701" i="16" s="1"/>
  <c r="G700" i="16"/>
  <c r="I700" i="16" s="1"/>
  <c r="G699" i="16"/>
  <c r="I699" i="16" s="1"/>
  <c r="G698" i="16"/>
  <c r="I698" i="16" s="1"/>
  <c r="G697" i="16"/>
  <c r="I697" i="16" s="1"/>
  <c r="G696" i="16"/>
  <c r="I696" i="16" s="1"/>
  <c r="G695" i="16"/>
  <c r="I695" i="16" s="1"/>
  <c r="G694" i="16"/>
  <c r="I694" i="16" s="1"/>
  <c r="G693" i="16"/>
  <c r="I693" i="16" s="1"/>
  <c r="G692" i="16"/>
  <c r="I692" i="16" s="1"/>
  <c r="G691" i="16"/>
  <c r="I691" i="16" s="1"/>
  <c r="G690" i="16"/>
  <c r="I690" i="16" s="1"/>
  <c r="G689" i="16"/>
  <c r="I689" i="16" s="1"/>
  <c r="G688" i="16"/>
  <c r="I688" i="16" s="1"/>
  <c r="G687" i="16"/>
  <c r="I687" i="16" s="1"/>
  <c r="G686" i="16"/>
  <c r="I686" i="16" s="1"/>
  <c r="G685" i="16"/>
  <c r="I685" i="16" s="1"/>
  <c r="G684" i="16"/>
  <c r="I684" i="16" s="1"/>
  <c r="G683" i="16"/>
  <c r="I683" i="16" s="1"/>
  <c r="G682" i="16"/>
  <c r="I682" i="16" s="1"/>
  <c r="G681" i="16"/>
  <c r="I681" i="16" s="1"/>
  <c r="G680" i="16"/>
  <c r="I680" i="16" s="1"/>
  <c r="G679" i="16"/>
  <c r="I679" i="16" s="1"/>
  <c r="G678" i="16"/>
  <c r="I678" i="16" s="1"/>
  <c r="G677" i="16"/>
  <c r="I677" i="16" s="1"/>
  <c r="G676" i="16"/>
  <c r="I676" i="16" s="1"/>
  <c r="G675" i="16"/>
  <c r="I675" i="16" s="1"/>
  <c r="G674" i="16"/>
  <c r="I674" i="16" s="1"/>
  <c r="G673" i="16"/>
  <c r="I673" i="16" s="1"/>
  <c r="G672" i="16"/>
  <c r="I672" i="16" s="1"/>
  <c r="G671" i="16"/>
  <c r="I671" i="16" s="1"/>
  <c r="G670" i="16"/>
  <c r="I670" i="16" s="1"/>
  <c r="G669" i="16"/>
  <c r="I669" i="16" s="1"/>
  <c r="G668" i="16"/>
  <c r="I668" i="16" s="1"/>
  <c r="G667" i="16"/>
  <c r="I667" i="16" s="1"/>
  <c r="G666" i="16"/>
  <c r="I666" i="16" s="1"/>
  <c r="G665" i="16"/>
  <c r="I665" i="16" s="1"/>
  <c r="G664" i="16"/>
  <c r="I664" i="16" s="1"/>
  <c r="G663" i="16"/>
  <c r="I663" i="16" s="1"/>
  <c r="G662" i="16"/>
  <c r="I662" i="16" s="1"/>
  <c r="G661" i="16"/>
  <c r="I661" i="16" s="1"/>
  <c r="G660" i="16"/>
  <c r="I660" i="16" s="1"/>
  <c r="G659" i="16"/>
  <c r="I659" i="16" s="1"/>
  <c r="G658" i="16"/>
  <c r="I658" i="16" s="1"/>
  <c r="G657" i="16"/>
  <c r="I657" i="16" s="1"/>
  <c r="G656" i="16"/>
  <c r="I656" i="16" s="1"/>
  <c r="G655" i="16"/>
  <c r="I655" i="16" s="1"/>
  <c r="G654" i="16"/>
  <c r="I654" i="16" s="1"/>
  <c r="G653" i="16"/>
  <c r="I653" i="16" s="1"/>
  <c r="G652" i="16"/>
  <c r="I652" i="16" s="1"/>
  <c r="G651" i="16"/>
  <c r="I651" i="16" s="1"/>
  <c r="G650" i="16"/>
  <c r="I650" i="16" s="1"/>
  <c r="G649" i="16"/>
  <c r="I649" i="16" s="1"/>
  <c r="G648" i="16"/>
  <c r="I648" i="16" s="1"/>
  <c r="G647" i="16"/>
  <c r="I647" i="16" s="1"/>
  <c r="G646" i="16"/>
  <c r="I646" i="16" s="1"/>
  <c r="G645" i="16"/>
  <c r="I645" i="16" s="1"/>
  <c r="G644" i="16"/>
  <c r="I644" i="16" s="1"/>
  <c r="G643" i="16"/>
  <c r="I643" i="16" s="1"/>
  <c r="G642" i="16"/>
  <c r="I642" i="16" s="1"/>
  <c r="G641" i="16"/>
  <c r="I641" i="16" s="1"/>
  <c r="G640" i="16"/>
  <c r="I640" i="16" s="1"/>
  <c r="G639" i="16"/>
  <c r="I639" i="16" s="1"/>
  <c r="G638" i="16"/>
  <c r="I638" i="16" s="1"/>
  <c r="G637" i="16"/>
  <c r="I637" i="16" s="1"/>
  <c r="G636" i="16"/>
  <c r="I636" i="16" s="1"/>
  <c r="G635" i="16"/>
  <c r="I635" i="16" s="1"/>
  <c r="G634" i="16"/>
  <c r="I634" i="16" s="1"/>
  <c r="G633" i="16"/>
  <c r="I633" i="16" s="1"/>
  <c r="G632" i="16"/>
  <c r="I632" i="16" s="1"/>
  <c r="G631" i="16"/>
  <c r="I631" i="16" s="1"/>
  <c r="G630" i="16"/>
  <c r="I630" i="16" s="1"/>
  <c r="G629" i="16"/>
  <c r="I629" i="16" s="1"/>
  <c r="G628" i="16"/>
  <c r="I628" i="16" s="1"/>
  <c r="G627" i="16"/>
  <c r="I627" i="16" s="1"/>
  <c r="G626" i="16"/>
  <c r="I626" i="16" s="1"/>
  <c r="G625" i="16"/>
  <c r="I625" i="16" s="1"/>
  <c r="G624" i="16"/>
  <c r="I624" i="16" s="1"/>
  <c r="G623" i="16"/>
  <c r="I623" i="16" s="1"/>
  <c r="G622" i="16"/>
  <c r="I622" i="16" s="1"/>
  <c r="G621" i="16"/>
  <c r="I621" i="16" s="1"/>
  <c r="G620" i="16"/>
  <c r="I620" i="16" s="1"/>
  <c r="G619" i="16"/>
  <c r="I619" i="16" s="1"/>
  <c r="G618" i="16"/>
  <c r="I618" i="16" s="1"/>
  <c r="G617" i="16"/>
  <c r="I617" i="16" s="1"/>
  <c r="G616" i="16"/>
  <c r="I616" i="16" s="1"/>
  <c r="G615" i="16"/>
  <c r="I615" i="16" s="1"/>
  <c r="G614" i="16"/>
  <c r="I614" i="16" s="1"/>
  <c r="G613" i="16"/>
  <c r="I613" i="16" s="1"/>
  <c r="G612" i="16"/>
  <c r="I612" i="16" s="1"/>
  <c r="G611" i="16"/>
  <c r="I611" i="16" s="1"/>
  <c r="G610" i="16"/>
  <c r="I610" i="16" s="1"/>
  <c r="G609" i="16"/>
  <c r="I609" i="16" s="1"/>
  <c r="G608" i="16"/>
  <c r="I608" i="16" s="1"/>
  <c r="G607" i="16"/>
  <c r="I607" i="16" s="1"/>
  <c r="G606" i="16"/>
  <c r="I606" i="16" s="1"/>
  <c r="G605" i="16"/>
  <c r="I605" i="16" s="1"/>
  <c r="G604" i="16"/>
  <c r="I604" i="16" s="1"/>
  <c r="G603" i="16"/>
  <c r="I603" i="16" s="1"/>
  <c r="G602" i="16"/>
  <c r="I602" i="16" s="1"/>
  <c r="G601" i="16"/>
  <c r="I601" i="16" s="1"/>
  <c r="G600" i="16"/>
  <c r="I600" i="16" s="1"/>
  <c r="G599" i="16"/>
  <c r="I599" i="16" s="1"/>
  <c r="G598" i="16"/>
  <c r="I598" i="16" s="1"/>
  <c r="G597" i="16"/>
  <c r="I597" i="16" s="1"/>
  <c r="G596" i="16"/>
  <c r="I596" i="16" s="1"/>
  <c r="G595" i="16"/>
  <c r="I595" i="16" s="1"/>
  <c r="G594" i="16"/>
  <c r="I594" i="16" s="1"/>
  <c r="G593" i="16"/>
  <c r="I593" i="16" s="1"/>
  <c r="G592" i="16"/>
  <c r="I592" i="16" s="1"/>
  <c r="G591" i="16"/>
  <c r="I591" i="16" s="1"/>
  <c r="G590" i="16"/>
  <c r="I590" i="16" s="1"/>
  <c r="G589" i="16"/>
  <c r="I589" i="16" s="1"/>
  <c r="G588" i="16"/>
  <c r="I588" i="16" s="1"/>
  <c r="G587" i="16"/>
  <c r="I587" i="16" s="1"/>
  <c r="G586" i="16"/>
  <c r="I586" i="16" s="1"/>
  <c r="G585" i="16"/>
  <c r="I585" i="16" s="1"/>
  <c r="G584" i="16"/>
  <c r="I584" i="16" s="1"/>
  <c r="G583" i="16"/>
  <c r="I583" i="16" s="1"/>
  <c r="G582" i="16"/>
  <c r="I582" i="16" s="1"/>
  <c r="G581" i="16"/>
  <c r="I581" i="16" s="1"/>
  <c r="G580" i="16"/>
  <c r="I580" i="16" s="1"/>
  <c r="G579" i="16"/>
  <c r="I579" i="16" s="1"/>
  <c r="G578" i="16"/>
  <c r="I578" i="16" s="1"/>
  <c r="G577" i="16"/>
  <c r="I577" i="16" s="1"/>
  <c r="G576" i="16"/>
  <c r="I576" i="16" s="1"/>
  <c r="G575" i="16"/>
  <c r="I575" i="16" s="1"/>
  <c r="G574" i="16"/>
  <c r="I574" i="16" s="1"/>
  <c r="G573" i="16"/>
  <c r="I573" i="16" s="1"/>
  <c r="G572" i="16"/>
  <c r="I572" i="16" s="1"/>
  <c r="G571" i="16"/>
  <c r="I571" i="16" s="1"/>
  <c r="G570" i="16"/>
  <c r="I570" i="16" s="1"/>
  <c r="G569" i="16"/>
  <c r="I569" i="16" s="1"/>
  <c r="G568" i="16"/>
  <c r="I568" i="16" s="1"/>
  <c r="G567" i="16"/>
  <c r="I567" i="16" s="1"/>
  <c r="G566" i="16"/>
  <c r="I566" i="16" s="1"/>
  <c r="G565" i="16"/>
  <c r="I565" i="16" s="1"/>
  <c r="G564" i="16"/>
  <c r="I564" i="16" s="1"/>
  <c r="G563" i="16"/>
  <c r="I563" i="16" s="1"/>
  <c r="G562" i="16"/>
  <c r="I562" i="16" s="1"/>
  <c r="G561" i="16"/>
  <c r="I561" i="16" s="1"/>
  <c r="G560" i="16"/>
  <c r="I560" i="16" s="1"/>
  <c r="G559" i="16"/>
  <c r="I559" i="16" s="1"/>
  <c r="G558" i="16"/>
  <c r="I558" i="16" s="1"/>
  <c r="G557" i="16"/>
  <c r="I557" i="16" s="1"/>
  <c r="G556" i="16"/>
  <c r="I556" i="16" s="1"/>
  <c r="G555" i="16"/>
  <c r="I555" i="16" s="1"/>
  <c r="G554" i="16"/>
  <c r="I554" i="16" s="1"/>
  <c r="G553" i="16"/>
  <c r="I553" i="16" s="1"/>
  <c r="G552" i="16"/>
  <c r="I552" i="16" s="1"/>
  <c r="G551" i="16"/>
  <c r="I551" i="16" s="1"/>
  <c r="G550" i="16"/>
  <c r="I550" i="16" s="1"/>
  <c r="G549" i="16"/>
  <c r="I549" i="16" s="1"/>
  <c r="G548" i="16"/>
  <c r="I548" i="16" s="1"/>
  <c r="G547" i="16"/>
  <c r="I547" i="16" s="1"/>
  <c r="G546" i="16"/>
  <c r="I546" i="16" s="1"/>
  <c r="G545" i="16"/>
  <c r="I545" i="16" s="1"/>
  <c r="G544" i="16"/>
  <c r="I544" i="16" s="1"/>
  <c r="G543" i="16"/>
  <c r="I543" i="16" s="1"/>
  <c r="G542" i="16"/>
  <c r="I542" i="16" s="1"/>
  <c r="G541" i="16"/>
  <c r="I541" i="16" s="1"/>
  <c r="G540" i="16"/>
  <c r="I540" i="16" s="1"/>
  <c r="G539" i="16"/>
  <c r="I539" i="16" s="1"/>
  <c r="G538" i="16"/>
  <c r="I538" i="16" s="1"/>
  <c r="G537" i="16"/>
  <c r="I537" i="16" s="1"/>
  <c r="G536" i="16"/>
  <c r="I536" i="16" s="1"/>
  <c r="G535" i="16"/>
  <c r="I535" i="16" s="1"/>
  <c r="G534" i="16"/>
  <c r="I534" i="16" s="1"/>
  <c r="G533" i="16"/>
  <c r="I533" i="16" s="1"/>
  <c r="G532" i="16"/>
  <c r="I532" i="16" s="1"/>
  <c r="G531" i="16"/>
  <c r="I531" i="16" s="1"/>
  <c r="G530" i="16"/>
  <c r="I530" i="16" s="1"/>
  <c r="G529" i="16"/>
  <c r="I529" i="16" s="1"/>
  <c r="G528" i="16"/>
  <c r="I528" i="16" s="1"/>
  <c r="G527" i="16"/>
  <c r="I527" i="16" s="1"/>
  <c r="G526" i="16"/>
  <c r="I526" i="16" s="1"/>
  <c r="G525" i="16"/>
  <c r="I525" i="16" s="1"/>
  <c r="G524" i="16"/>
  <c r="I524" i="16" s="1"/>
  <c r="G523" i="16"/>
  <c r="I523" i="16" s="1"/>
  <c r="G522" i="16"/>
  <c r="I522" i="16" s="1"/>
  <c r="G521" i="16"/>
  <c r="I521" i="16" s="1"/>
  <c r="G520" i="16"/>
  <c r="I520" i="16" s="1"/>
  <c r="G519" i="16"/>
  <c r="I519" i="16" s="1"/>
  <c r="G518" i="16"/>
  <c r="I518" i="16" s="1"/>
  <c r="G517" i="16"/>
  <c r="I517" i="16" s="1"/>
  <c r="G516" i="16"/>
  <c r="I516" i="16" s="1"/>
  <c r="G515" i="16"/>
  <c r="I515" i="16" s="1"/>
  <c r="G514" i="16"/>
  <c r="I514" i="16" s="1"/>
  <c r="G513" i="16"/>
  <c r="I513" i="16" s="1"/>
  <c r="G512" i="16"/>
  <c r="I512" i="16" s="1"/>
  <c r="G511" i="16"/>
  <c r="I511" i="16" s="1"/>
  <c r="G510" i="16"/>
  <c r="I510" i="16" s="1"/>
  <c r="G509" i="16"/>
  <c r="I509" i="16" s="1"/>
  <c r="G508" i="16"/>
  <c r="I508" i="16" s="1"/>
  <c r="G507" i="16"/>
  <c r="I507" i="16" s="1"/>
  <c r="G506" i="16"/>
  <c r="I506" i="16" s="1"/>
  <c r="G505" i="16"/>
  <c r="I505" i="16" s="1"/>
  <c r="G504" i="16"/>
  <c r="I504" i="16" s="1"/>
  <c r="G503" i="16"/>
  <c r="I503" i="16" s="1"/>
  <c r="G502" i="16"/>
  <c r="I502" i="16" s="1"/>
  <c r="G501" i="16"/>
  <c r="I501" i="16" s="1"/>
  <c r="G500" i="16"/>
  <c r="I500" i="16" s="1"/>
  <c r="G499" i="16"/>
  <c r="I499" i="16" s="1"/>
  <c r="G498" i="16"/>
  <c r="I498" i="16" s="1"/>
  <c r="G497" i="16"/>
  <c r="I497" i="16" s="1"/>
  <c r="G496" i="16"/>
  <c r="I496" i="16" s="1"/>
  <c r="G495" i="16"/>
  <c r="I495" i="16" s="1"/>
  <c r="G494" i="16"/>
  <c r="I494" i="16" s="1"/>
  <c r="G493" i="16"/>
  <c r="I493" i="16" s="1"/>
  <c r="G492" i="16"/>
  <c r="I492" i="16" s="1"/>
  <c r="G491" i="16"/>
  <c r="I491" i="16" s="1"/>
  <c r="G490" i="16"/>
  <c r="I490" i="16" s="1"/>
  <c r="G489" i="16"/>
  <c r="I489" i="16" s="1"/>
  <c r="G488" i="16"/>
  <c r="I488" i="16" s="1"/>
  <c r="G487" i="16"/>
  <c r="I487" i="16" s="1"/>
  <c r="G486" i="16"/>
  <c r="I486" i="16" s="1"/>
  <c r="G485" i="16"/>
  <c r="I485" i="16" s="1"/>
  <c r="G484" i="16"/>
  <c r="I484" i="16" s="1"/>
  <c r="G483" i="16"/>
  <c r="I483" i="16" s="1"/>
  <c r="G482" i="16"/>
  <c r="I482" i="16" s="1"/>
  <c r="G481" i="16"/>
  <c r="I481" i="16" s="1"/>
  <c r="G480" i="16"/>
  <c r="I480" i="16" s="1"/>
  <c r="G479" i="16"/>
  <c r="I479" i="16" s="1"/>
  <c r="G478" i="16"/>
  <c r="I478" i="16" s="1"/>
  <c r="G477" i="16"/>
  <c r="I477" i="16" s="1"/>
  <c r="G476" i="16"/>
  <c r="I476" i="16" s="1"/>
  <c r="G475" i="16"/>
  <c r="I475" i="16" s="1"/>
  <c r="G474" i="16"/>
  <c r="I474" i="16" s="1"/>
  <c r="G473" i="16"/>
  <c r="I473" i="16" s="1"/>
  <c r="G472" i="16"/>
  <c r="I472" i="16" s="1"/>
  <c r="G471" i="16"/>
  <c r="I471" i="16" s="1"/>
  <c r="G470" i="16"/>
  <c r="I470" i="16" s="1"/>
  <c r="G469" i="16"/>
  <c r="I469" i="16" s="1"/>
  <c r="G468" i="16"/>
  <c r="I468" i="16" s="1"/>
  <c r="G467" i="16"/>
  <c r="I467" i="16" s="1"/>
  <c r="G466" i="16"/>
  <c r="I466" i="16" s="1"/>
  <c r="G465" i="16"/>
  <c r="I465" i="16" s="1"/>
  <c r="G464" i="16"/>
  <c r="I464" i="16" s="1"/>
  <c r="G463" i="16"/>
  <c r="I463" i="16" s="1"/>
  <c r="G462" i="16"/>
  <c r="I462" i="16" s="1"/>
  <c r="G461" i="16"/>
  <c r="I461" i="16" s="1"/>
  <c r="G460" i="16"/>
  <c r="I460" i="16" s="1"/>
  <c r="G459" i="16"/>
  <c r="I459" i="16" s="1"/>
  <c r="G458" i="16"/>
  <c r="I458" i="16" s="1"/>
  <c r="G457" i="16"/>
  <c r="I457" i="16" s="1"/>
  <c r="G456" i="16"/>
  <c r="I456" i="16" s="1"/>
  <c r="G455" i="16"/>
  <c r="I455" i="16" s="1"/>
  <c r="G454" i="16"/>
  <c r="I454" i="16" s="1"/>
  <c r="G453" i="16"/>
  <c r="I453" i="16" s="1"/>
  <c r="G452" i="16"/>
  <c r="I452" i="16" s="1"/>
  <c r="G451" i="16"/>
  <c r="I451" i="16" s="1"/>
  <c r="G450" i="16"/>
  <c r="I450" i="16" s="1"/>
  <c r="G449" i="16"/>
  <c r="I449" i="16" s="1"/>
  <c r="G448" i="16"/>
  <c r="I448" i="16" s="1"/>
  <c r="G447" i="16"/>
  <c r="I447" i="16" s="1"/>
  <c r="G446" i="16"/>
  <c r="I446" i="16" s="1"/>
  <c r="G445" i="16"/>
  <c r="I445" i="16" s="1"/>
  <c r="G444" i="16"/>
  <c r="I444" i="16" s="1"/>
  <c r="G443" i="16"/>
  <c r="I443" i="16" s="1"/>
  <c r="G442" i="16"/>
  <c r="I442" i="16" s="1"/>
  <c r="G441" i="16"/>
  <c r="I441" i="16" s="1"/>
  <c r="G440" i="16"/>
  <c r="I440" i="16" s="1"/>
  <c r="G439" i="16"/>
  <c r="I439" i="16" s="1"/>
  <c r="G438" i="16"/>
  <c r="I438" i="16" s="1"/>
  <c r="G437" i="16"/>
  <c r="I437" i="16" s="1"/>
  <c r="G436" i="16"/>
  <c r="I436" i="16" s="1"/>
  <c r="G435" i="16"/>
  <c r="I435" i="16" s="1"/>
  <c r="G434" i="16"/>
  <c r="I434" i="16" s="1"/>
  <c r="G433" i="16"/>
  <c r="I433" i="16" s="1"/>
  <c r="G432" i="16"/>
  <c r="I432" i="16" s="1"/>
  <c r="G431" i="16"/>
  <c r="I431" i="16" s="1"/>
  <c r="G430" i="16"/>
  <c r="I430" i="16" s="1"/>
  <c r="G429" i="16"/>
  <c r="I429" i="16" s="1"/>
  <c r="G428" i="16"/>
  <c r="I428" i="16" s="1"/>
  <c r="G427" i="16"/>
  <c r="I427" i="16" s="1"/>
  <c r="G426" i="16"/>
  <c r="I426" i="16" s="1"/>
  <c r="G425" i="16"/>
  <c r="I425" i="16" s="1"/>
  <c r="G424" i="16"/>
  <c r="I424" i="16" s="1"/>
  <c r="G423" i="16"/>
  <c r="I423" i="16" s="1"/>
  <c r="G422" i="16"/>
  <c r="I422" i="16" s="1"/>
  <c r="G421" i="16"/>
  <c r="I421" i="16" s="1"/>
  <c r="G420" i="16"/>
  <c r="I420" i="16" s="1"/>
  <c r="G419" i="16"/>
  <c r="I419" i="16" s="1"/>
  <c r="G418" i="16"/>
  <c r="I418" i="16" s="1"/>
  <c r="G417" i="16"/>
  <c r="I417" i="16" s="1"/>
  <c r="G416" i="16"/>
  <c r="I416" i="16" s="1"/>
  <c r="G415" i="16"/>
  <c r="I415" i="16" s="1"/>
  <c r="G414" i="16"/>
  <c r="I414" i="16" s="1"/>
  <c r="G413" i="16"/>
  <c r="I413" i="16" s="1"/>
  <c r="G412" i="16"/>
  <c r="I412" i="16" s="1"/>
  <c r="G411" i="16"/>
  <c r="I411" i="16" s="1"/>
  <c r="G410" i="16"/>
  <c r="I410" i="16" s="1"/>
  <c r="G409" i="16"/>
  <c r="I409" i="16" s="1"/>
  <c r="G408" i="16"/>
  <c r="I408" i="16" s="1"/>
  <c r="G407" i="16"/>
  <c r="I407" i="16" s="1"/>
  <c r="G406" i="16"/>
  <c r="I406" i="16" s="1"/>
  <c r="G405" i="16"/>
  <c r="I405" i="16" s="1"/>
  <c r="G404" i="16"/>
  <c r="I404" i="16" s="1"/>
  <c r="G403" i="16"/>
  <c r="I403" i="16" s="1"/>
  <c r="G402" i="16"/>
  <c r="I402" i="16" s="1"/>
  <c r="G401" i="16"/>
  <c r="I401" i="16" s="1"/>
  <c r="G400" i="16"/>
  <c r="I400" i="16" s="1"/>
  <c r="G399" i="16"/>
  <c r="I399" i="16" s="1"/>
  <c r="G398" i="16"/>
  <c r="I398" i="16" s="1"/>
  <c r="G397" i="16"/>
  <c r="I397" i="16" s="1"/>
  <c r="G396" i="16"/>
  <c r="I396" i="16" s="1"/>
  <c r="G395" i="16"/>
  <c r="I395" i="16" s="1"/>
  <c r="G394" i="16"/>
  <c r="I394" i="16" s="1"/>
  <c r="G393" i="16"/>
  <c r="I393" i="16" s="1"/>
  <c r="G392" i="16"/>
  <c r="I392" i="16" s="1"/>
  <c r="G391" i="16"/>
  <c r="I391" i="16" s="1"/>
  <c r="G390" i="16"/>
  <c r="I390" i="16" s="1"/>
  <c r="G389" i="16"/>
  <c r="I389" i="16" s="1"/>
  <c r="G388" i="16"/>
  <c r="I388" i="16" s="1"/>
  <c r="G387" i="16"/>
  <c r="I387" i="16" s="1"/>
  <c r="G386" i="16"/>
  <c r="I386" i="16" s="1"/>
  <c r="G385" i="16"/>
  <c r="I385" i="16" s="1"/>
  <c r="G384" i="16"/>
  <c r="I384" i="16" s="1"/>
  <c r="G383" i="16"/>
  <c r="I383" i="16" s="1"/>
  <c r="G382" i="16"/>
  <c r="I382" i="16" s="1"/>
  <c r="G381" i="16"/>
  <c r="I381" i="16" s="1"/>
  <c r="G380" i="16"/>
  <c r="I380" i="16" s="1"/>
  <c r="G379" i="16"/>
  <c r="I379" i="16" s="1"/>
  <c r="G378" i="16"/>
  <c r="I378" i="16" s="1"/>
  <c r="G377" i="16"/>
  <c r="I377" i="16" s="1"/>
  <c r="G376" i="16"/>
  <c r="I376" i="16" s="1"/>
  <c r="G375" i="16"/>
  <c r="I375" i="16" s="1"/>
  <c r="G374" i="16"/>
  <c r="I374" i="16" s="1"/>
  <c r="G373" i="16"/>
  <c r="I373" i="16" s="1"/>
  <c r="G372" i="16"/>
  <c r="I372" i="16" s="1"/>
  <c r="G371" i="16"/>
  <c r="I371" i="16" s="1"/>
  <c r="G370" i="16"/>
  <c r="I370" i="16" s="1"/>
  <c r="G369" i="16"/>
  <c r="I369" i="16" s="1"/>
  <c r="G368" i="16"/>
  <c r="I368" i="16" s="1"/>
  <c r="G367" i="16"/>
  <c r="I367" i="16" s="1"/>
  <c r="G366" i="16"/>
  <c r="I366" i="16" s="1"/>
  <c r="G365" i="16"/>
  <c r="I365" i="16" s="1"/>
  <c r="G364" i="16"/>
  <c r="I364" i="16" s="1"/>
  <c r="G363" i="16"/>
  <c r="I363" i="16" s="1"/>
  <c r="G362" i="16"/>
  <c r="I362" i="16" s="1"/>
  <c r="G361" i="16"/>
  <c r="I361" i="16" s="1"/>
  <c r="G360" i="16"/>
  <c r="I360" i="16" s="1"/>
  <c r="G359" i="16"/>
  <c r="I359" i="16" s="1"/>
  <c r="G358" i="16"/>
  <c r="I358" i="16" s="1"/>
  <c r="G357" i="16"/>
  <c r="I357" i="16" s="1"/>
  <c r="G356" i="16"/>
  <c r="I356" i="16" s="1"/>
  <c r="G355" i="16"/>
  <c r="I355" i="16" s="1"/>
  <c r="G354" i="16"/>
  <c r="I354" i="16" s="1"/>
  <c r="G353" i="16"/>
  <c r="I353" i="16" s="1"/>
  <c r="G352" i="16"/>
  <c r="I352" i="16" s="1"/>
  <c r="G351" i="16"/>
  <c r="I351" i="16" s="1"/>
  <c r="G350" i="16"/>
  <c r="I350" i="16" s="1"/>
  <c r="G349" i="16"/>
  <c r="I349" i="16" s="1"/>
  <c r="G348" i="16"/>
  <c r="I348" i="16" s="1"/>
  <c r="G347" i="16"/>
  <c r="I347" i="16" s="1"/>
  <c r="G346" i="16"/>
  <c r="I346" i="16" s="1"/>
  <c r="G345" i="16"/>
  <c r="I345" i="16" s="1"/>
  <c r="G344" i="16"/>
  <c r="I344" i="16" s="1"/>
  <c r="G343" i="16"/>
  <c r="I343" i="16" s="1"/>
  <c r="G342" i="16"/>
  <c r="I342" i="16" s="1"/>
  <c r="G341" i="16"/>
  <c r="I341" i="16" s="1"/>
  <c r="G340" i="16"/>
  <c r="I340" i="16" s="1"/>
  <c r="G339" i="16"/>
  <c r="I339" i="16" s="1"/>
  <c r="G338" i="16"/>
  <c r="I338" i="16" s="1"/>
  <c r="G337" i="16"/>
  <c r="I337" i="16" s="1"/>
  <c r="G336" i="16"/>
  <c r="I336" i="16" s="1"/>
  <c r="G335" i="16"/>
  <c r="I335" i="16" s="1"/>
  <c r="G334" i="16"/>
  <c r="I334" i="16" s="1"/>
  <c r="G333" i="16"/>
  <c r="I333" i="16" s="1"/>
  <c r="G332" i="16"/>
  <c r="I332" i="16" s="1"/>
  <c r="G331" i="16"/>
  <c r="I331" i="16" s="1"/>
  <c r="G330" i="16"/>
  <c r="I330" i="16" s="1"/>
  <c r="G329" i="16"/>
  <c r="I329" i="16" s="1"/>
  <c r="G328" i="16"/>
  <c r="I328" i="16" s="1"/>
  <c r="G327" i="16"/>
  <c r="I327" i="16" s="1"/>
  <c r="G326" i="16"/>
  <c r="I326" i="16" s="1"/>
  <c r="G325" i="16"/>
  <c r="I325" i="16" s="1"/>
  <c r="G324" i="16"/>
  <c r="I324" i="16" s="1"/>
  <c r="G323" i="16"/>
  <c r="I323" i="16" s="1"/>
  <c r="G322" i="16"/>
  <c r="I322" i="16" s="1"/>
  <c r="G321" i="16"/>
  <c r="I321" i="16" s="1"/>
  <c r="G320" i="16"/>
  <c r="I320" i="16" s="1"/>
  <c r="G319" i="16"/>
  <c r="I319" i="16" s="1"/>
  <c r="G318" i="16"/>
  <c r="I318" i="16" s="1"/>
  <c r="G317" i="16"/>
  <c r="I317" i="16" s="1"/>
  <c r="G316" i="16"/>
  <c r="I316" i="16" s="1"/>
  <c r="G315" i="16"/>
  <c r="I315" i="16" s="1"/>
  <c r="G314" i="16"/>
  <c r="I314" i="16" s="1"/>
  <c r="G313" i="16"/>
  <c r="I313" i="16" s="1"/>
  <c r="G312" i="16"/>
  <c r="I312" i="16" s="1"/>
  <c r="G311" i="16"/>
  <c r="I311" i="16" s="1"/>
  <c r="G310" i="16"/>
  <c r="I310" i="16" s="1"/>
  <c r="G309" i="16"/>
  <c r="I309" i="16" s="1"/>
  <c r="G308" i="16"/>
  <c r="I308" i="16" s="1"/>
  <c r="G307" i="16"/>
  <c r="I307" i="16" s="1"/>
  <c r="G306" i="16"/>
  <c r="I306" i="16" s="1"/>
  <c r="G305" i="16"/>
  <c r="I305" i="16" s="1"/>
  <c r="G304" i="16"/>
  <c r="I304" i="16" s="1"/>
  <c r="G303" i="16"/>
  <c r="I303" i="16" s="1"/>
  <c r="G302" i="16"/>
  <c r="I302" i="16" s="1"/>
  <c r="G301" i="16"/>
  <c r="I301" i="16" s="1"/>
  <c r="G300" i="16"/>
  <c r="I300" i="16" s="1"/>
  <c r="G299" i="16"/>
  <c r="I299" i="16" s="1"/>
  <c r="G298" i="16"/>
  <c r="I298" i="16" s="1"/>
  <c r="G297" i="16"/>
  <c r="I297" i="16" s="1"/>
  <c r="G296" i="16"/>
  <c r="I296" i="16" s="1"/>
  <c r="G295" i="16"/>
  <c r="I295" i="16" s="1"/>
  <c r="G294" i="16"/>
  <c r="I294" i="16" s="1"/>
  <c r="G293" i="16"/>
  <c r="I293" i="16" s="1"/>
  <c r="G292" i="16"/>
  <c r="I292" i="16" s="1"/>
  <c r="G291" i="16"/>
  <c r="I291" i="16" s="1"/>
  <c r="G290" i="16"/>
  <c r="I290" i="16" s="1"/>
  <c r="G289" i="16"/>
  <c r="I289" i="16" s="1"/>
  <c r="G216" i="16"/>
  <c r="I216" i="16" s="1"/>
  <c r="G215" i="16"/>
  <c r="I215" i="16" s="1"/>
  <c r="G214" i="16"/>
  <c r="I214" i="16" s="1"/>
  <c r="G213" i="16"/>
  <c r="I213" i="16" s="1"/>
  <c r="G212" i="16"/>
  <c r="I212" i="16" s="1"/>
  <c r="G211" i="16"/>
  <c r="I211" i="16" s="1"/>
  <c r="G210" i="16"/>
  <c r="I210" i="16" s="1"/>
  <c r="G209" i="16"/>
  <c r="I209" i="16" s="1"/>
  <c r="G204" i="16"/>
  <c r="I204" i="16" s="1"/>
  <c r="G203" i="16"/>
  <c r="I203" i="16" s="1"/>
  <c r="G202" i="16"/>
  <c r="I202" i="16" s="1"/>
  <c r="G201" i="16"/>
  <c r="I201" i="16" s="1"/>
  <c r="G200" i="16"/>
  <c r="I200" i="16" s="1"/>
  <c r="G199" i="16"/>
  <c r="I199" i="16" s="1"/>
  <c r="G198" i="16"/>
  <c r="I198" i="16" s="1"/>
  <c r="G197" i="16"/>
  <c r="I197" i="16" s="1"/>
  <c r="G196" i="16"/>
  <c r="I196" i="16" s="1"/>
  <c r="G195" i="16"/>
  <c r="I195" i="16" s="1"/>
  <c r="G194" i="16"/>
  <c r="I194" i="16" s="1"/>
  <c r="G193" i="16"/>
  <c r="I193" i="16" s="1"/>
  <c r="G192" i="16"/>
  <c r="I192" i="16" s="1"/>
  <c r="G191" i="16"/>
  <c r="I191" i="16" s="1"/>
  <c r="G190" i="16"/>
  <c r="I190" i="16" s="1"/>
  <c r="G189" i="16"/>
  <c r="I189" i="16" s="1"/>
  <c r="G188" i="16"/>
  <c r="I188" i="16" s="1"/>
  <c r="G187" i="16"/>
  <c r="I187" i="16" s="1"/>
  <c r="G186" i="16"/>
  <c r="I186" i="16" s="1"/>
  <c r="G185" i="16"/>
  <c r="I185" i="16" s="1"/>
  <c r="G184" i="16"/>
  <c r="I184" i="16" s="1"/>
  <c r="G183" i="16"/>
  <c r="I183" i="16" s="1"/>
  <c r="G182" i="16"/>
  <c r="I182" i="16" s="1"/>
  <c r="G181" i="16"/>
  <c r="I181" i="16" s="1"/>
  <c r="G180" i="16"/>
  <c r="I180" i="16" s="1"/>
  <c r="G179" i="16"/>
  <c r="I179" i="16" s="1"/>
  <c r="G178" i="16"/>
  <c r="I178" i="16" s="1"/>
  <c r="G177" i="16"/>
  <c r="I177" i="16" s="1"/>
  <c r="G176" i="16"/>
  <c r="I176" i="16" s="1"/>
  <c r="G175" i="16"/>
  <c r="I175" i="16" s="1"/>
  <c r="G174" i="16"/>
  <c r="I174" i="16" s="1"/>
  <c r="G173" i="16"/>
  <c r="I173" i="16" s="1"/>
  <c r="G172" i="16"/>
  <c r="I172" i="16" s="1"/>
  <c r="G171" i="16"/>
  <c r="I171" i="16" s="1"/>
  <c r="G170" i="16"/>
  <c r="I170" i="16" s="1"/>
  <c r="G169" i="16"/>
  <c r="I169" i="16" s="1"/>
  <c r="G168" i="16"/>
  <c r="I168" i="16" s="1"/>
  <c r="G167" i="16"/>
  <c r="I167" i="16" s="1"/>
  <c r="G166" i="16"/>
  <c r="I166" i="16" s="1"/>
  <c r="G165" i="16"/>
  <c r="I165" i="16" s="1"/>
  <c r="G164" i="16"/>
  <c r="I164" i="16" s="1"/>
  <c r="G163" i="16"/>
  <c r="I163" i="16" s="1"/>
  <c r="G162" i="16"/>
  <c r="I162" i="16" s="1"/>
  <c r="G161" i="16"/>
  <c r="I161" i="16" s="1"/>
  <c r="G160" i="16"/>
  <c r="I160" i="16" s="1"/>
  <c r="G159" i="16"/>
  <c r="I159" i="16" s="1"/>
  <c r="G158" i="16"/>
  <c r="I158" i="16" s="1"/>
  <c r="G157" i="16"/>
  <c r="I157" i="16" s="1"/>
  <c r="G156" i="16"/>
  <c r="I156" i="16" s="1"/>
  <c r="G155" i="16"/>
  <c r="I155" i="16" s="1"/>
  <c r="G154" i="16"/>
  <c r="I154" i="16" s="1"/>
  <c r="G153" i="16"/>
  <c r="I153" i="16" s="1"/>
  <c r="G152" i="16"/>
  <c r="I152" i="16" s="1"/>
  <c r="G151" i="16"/>
  <c r="I151" i="16" s="1"/>
  <c r="G150" i="16"/>
  <c r="I150" i="16" s="1"/>
  <c r="G149" i="16"/>
  <c r="I149" i="16" s="1"/>
  <c r="G148" i="16"/>
  <c r="I148" i="16" s="1"/>
  <c r="G147" i="16"/>
  <c r="I147" i="16" s="1"/>
  <c r="G146" i="16"/>
  <c r="I146" i="16" s="1"/>
  <c r="G145" i="16"/>
  <c r="I145" i="16" s="1"/>
  <c r="G144" i="16"/>
  <c r="I144" i="16" s="1"/>
  <c r="G143" i="16"/>
  <c r="I143" i="16" s="1"/>
  <c r="G142" i="16"/>
  <c r="I142" i="16" s="1"/>
  <c r="G141" i="16"/>
  <c r="I141" i="16" s="1"/>
  <c r="G140" i="16"/>
  <c r="I140" i="16" s="1"/>
  <c r="G139" i="16"/>
  <c r="I139" i="16" s="1"/>
  <c r="G138" i="16"/>
  <c r="I138" i="16" s="1"/>
  <c r="G137" i="16"/>
  <c r="I137" i="16" s="1"/>
  <c r="G136" i="16"/>
  <c r="I136" i="16" s="1"/>
  <c r="G135" i="16"/>
  <c r="I135" i="16" s="1"/>
  <c r="G134" i="16"/>
  <c r="I134" i="16" s="1"/>
  <c r="G133" i="16"/>
  <c r="I133" i="16" s="1"/>
  <c r="G132" i="16"/>
  <c r="I132" i="16" s="1"/>
  <c r="G131" i="16"/>
  <c r="I131" i="16" s="1"/>
  <c r="G130" i="16"/>
  <c r="I130" i="16" s="1"/>
  <c r="G129" i="16"/>
  <c r="I129" i="16" s="1"/>
  <c r="G128" i="16"/>
  <c r="I128" i="16" s="1"/>
  <c r="G127" i="16"/>
  <c r="I127" i="16" s="1"/>
  <c r="G126" i="16"/>
  <c r="I126" i="16" s="1"/>
  <c r="G125" i="16"/>
  <c r="I125" i="16" s="1"/>
  <c r="G124" i="16"/>
  <c r="I124" i="16" s="1"/>
  <c r="G123" i="16"/>
  <c r="I123" i="16" s="1"/>
  <c r="G122" i="16"/>
  <c r="I122" i="16" s="1"/>
  <c r="G121" i="16"/>
  <c r="I121" i="16" s="1"/>
  <c r="G120" i="16"/>
  <c r="I120" i="16" s="1"/>
  <c r="G119" i="16"/>
  <c r="I119" i="16" s="1"/>
  <c r="G118" i="16"/>
  <c r="I118" i="16" s="1"/>
  <c r="G117" i="16"/>
  <c r="I117" i="16" s="1"/>
  <c r="G116" i="16"/>
  <c r="I116" i="16" s="1"/>
  <c r="G115" i="16"/>
  <c r="I115" i="16" s="1"/>
  <c r="G114" i="16"/>
  <c r="I114" i="16" s="1"/>
  <c r="G113" i="16"/>
  <c r="I113" i="16" s="1"/>
  <c r="G112" i="16"/>
  <c r="I112" i="16" s="1"/>
  <c r="G111" i="16"/>
  <c r="I111" i="16" s="1"/>
  <c r="G110" i="16"/>
  <c r="I110" i="16" s="1"/>
  <c r="G109" i="16"/>
  <c r="I109" i="16" s="1"/>
  <c r="G108" i="16"/>
  <c r="I108" i="16" s="1"/>
  <c r="G107" i="16"/>
  <c r="I107" i="16" s="1"/>
  <c r="G106" i="16"/>
  <c r="I106" i="16" s="1"/>
  <c r="G105" i="16"/>
  <c r="I105" i="16" s="1"/>
  <c r="G104" i="16"/>
  <c r="I104" i="16" s="1"/>
  <c r="G103" i="16"/>
  <c r="I103" i="16" s="1"/>
  <c r="G102" i="16"/>
  <c r="I102" i="16" s="1"/>
  <c r="G101" i="16"/>
  <c r="I101" i="16" s="1"/>
  <c r="G100" i="16"/>
  <c r="I100" i="16" s="1"/>
  <c r="G99" i="16"/>
  <c r="I99" i="16" s="1"/>
  <c r="G98" i="16"/>
  <c r="I98" i="16" s="1"/>
  <c r="G97" i="16"/>
  <c r="I97" i="16" s="1"/>
  <c r="G96" i="16"/>
  <c r="I96" i="16" s="1"/>
  <c r="G95" i="16"/>
  <c r="I95" i="16" s="1"/>
  <c r="G94" i="16"/>
  <c r="I94" i="16" s="1"/>
  <c r="G93" i="16"/>
  <c r="I93" i="16" s="1"/>
  <c r="G92" i="16"/>
  <c r="I92" i="16" s="1"/>
  <c r="G91" i="16"/>
  <c r="I91" i="16" s="1"/>
  <c r="G90" i="16"/>
  <c r="I90" i="16" s="1"/>
  <c r="G89" i="16"/>
  <c r="I89" i="16" s="1"/>
  <c r="G88" i="16"/>
  <c r="I88" i="16" s="1"/>
  <c r="G87" i="16"/>
  <c r="I87" i="16" s="1"/>
  <c r="G86" i="16"/>
  <c r="I86" i="16" s="1"/>
  <c r="G85" i="16"/>
  <c r="I85" i="16" s="1"/>
  <c r="G84" i="16"/>
  <c r="I84" i="16" s="1"/>
  <c r="G83" i="16"/>
  <c r="I83" i="16" s="1"/>
  <c r="G82" i="16"/>
  <c r="I82" i="16" s="1"/>
  <c r="G81" i="16"/>
  <c r="I81" i="16" s="1"/>
  <c r="G80" i="16"/>
  <c r="I80" i="16" s="1"/>
  <c r="G79" i="16"/>
  <c r="I79" i="16" s="1"/>
  <c r="G78" i="16"/>
  <c r="I78" i="16" s="1"/>
  <c r="G77" i="16"/>
  <c r="I77" i="16" s="1"/>
  <c r="G76" i="16"/>
  <c r="I76" i="16" s="1"/>
  <c r="G75" i="16"/>
  <c r="I75" i="16" s="1"/>
  <c r="G74" i="16"/>
  <c r="I74" i="16" s="1"/>
  <c r="G73" i="16"/>
  <c r="I73" i="16" s="1"/>
  <c r="G72" i="16"/>
  <c r="I72" i="16" s="1"/>
  <c r="G71" i="16"/>
  <c r="I71" i="16" s="1"/>
  <c r="G70" i="16"/>
  <c r="I70" i="16" s="1"/>
  <c r="G69" i="16"/>
  <c r="I69" i="16" s="1"/>
  <c r="G68" i="16"/>
  <c r="I68" i="16" s="1"/>
  <c r="G67" i="16"/>
  <c r="I67" i="16" s="1"/>
  <c r="G66" i="16"/>
  <c r="I66" i="16" s="1"/>
  <c r="G65" i="16"/>
  <c r="I65" i="16" s="1"/>
  <c r="G64" i="16"/>
  <c r="I64" i="16" s="1"/>
  <c r="G63" i="16"/>
  <c r="I63" i="16" s="1"/>
  <c r="G62" i="16"/>
  <c r="I62" i="16" s="1"/>
  <c r="G61" i="16"/>
  <c r="I61" i="16" s="1"/>
  <c r="G60" i="16"/>
  <c r="I60" i="16" s="1"/>
  <c r="G59" i="16"/>
  <c r="I59" i="16" s="1"/>
  <c r="G58" i="16"/>
  <c r="I58" i="16" s="1"/>
  <c r="G57" i="16"/>
  <c r="I57" i="16" s="1"/>
  <c r="G56" i="16"/>
  <c r="I56" i="16" s="1"/>
  <c r="G55" i="16"/>
  <c r="I55" i="16" s="1"/>
  <c r="G54" i="16"/>
  <c r="I54" i="16" s="1"/>
  <c r="G53" i="16"/>
  <c r="I53" i="16" s="1"/>
  <c r="G52" i="16"/>
  <c r="I52" i="16" s="1"/>
  <c r="G51" i="16"/>
  <c r="I51" i="16" s="1"/>
  <c r="G50" i="16"/>
  <c r="I50" i="16" s="1"/>
  <c r="G49" i="16"/>
  <c r="I49" i="16" s="1"/>
  <c r="G48" i="16"/>
  <c r="I48" i="16" s="1"/>
  <c r="G47" i="16"/>
  <c r="I47" i="16" s="1"/>
  <c r="G46" i="16"/>
  <c r="I46" i="16" s="1"/>
  <c r="G45" i="16"/>
  <c r="I45" i="16" s="1"/>
  <c r="G44" i="16"/>
  <c r="I44" i="16" s="1"/>
  <c r="G43" i="16"/>
  <c r="I43" i="16" s="1"/>
  <c r="G42" i="16"/>
  <c r="I42" i="16" s="1"/>
  <c r="G41" i="16"/>
  <c r="I41" i="16" s="1"/>
  <c r="G40" i="16"/>
  <c r="I40" i="16" s="1"/>
  <c r="G39" i="16"/>
  <c r="I39" i="16" s="1"/>
  <c r="G38" i="16"/>
  <c r="I38" i="16" s="1"/>
  <c r="G37" i="16"/>
  <c r="I37" i="16" s="1"/>
  <c r="G36" i="16"/>
  <c r="I36" i="16" s="1"/>
  <c r="G35" i="16"/>
  <c r="I35" i="16" s="1"/>
  <c r="G34" i="16"/>
  <c r="I34" i="16" s="1"/>
  <c r="G33" i="16"/>
  <c r="I33" i="16" s="1"/>
  <c r="G32" i="16"/>
  <c r="I32" i="16" s="1"/>
  <c r="G31" i="16"/>
  <c r="I31" i="16" s="1"/>
  <c r="G30" i="16"/>
  <c r="I30" i="16" s="1"/>
  <c r="G29" i="16"/>
  <c r="I29" i="16" s="1"/>
  <c r="G28" i="16"/>
  <c r="I28" i="16" s="1"/>
  <c r="G27" i="16"/>
  <c r="I27" i="16" s="1"/>
  <c r="G26" i="16"/>
  <c r="I26" i="16" s="1"/>
  <c r="G25" i="16"/>
  <c r="I25" i="16" s="1"/>
  <c r="G24" i="16"/>
  <c r="I24" i="16" s="1"/>
  <c r="G23" i="16"/>
  <c r="I23" i="16" s="1"/>
  <c r="G22" i="16"/>
  <c r="I22" i="16" s="1"/>
  <c r="G21" i="16"/>
  <c r="I21" i="16" s="1"/>
  <c r="G20" i="16"/>
  <c r="I20" i="16" s="1"/>
  <c r="G19" i="16"/>
  <c r="I19" i="16" s="1"/>
  <c r="G18" i="16"/>
  <c r="I18" i="16" s="1"/>
  <c r="G17" i="16"/>
  <c r="I17" i="16" s="1"/>
  <c r="G16" i="16"/>
  <c r="I16" i="16" s="1"/>
  <c r="G15" i="16"/>
  <c r="I15" i="16" s="1"/>
  <c r="G14" i="16"/>
  <c r="I14" i="16" s="1"/>
  <c r="G13" i="16"/>
  <c r="I13" i="16" s="1"/>
  <c r="G1083" i="16"/>
  <c r="I1083" i="16" s="1"/>
  <c r="G1082" i="16"/>
  <c r="I1082" i="16" s="1"/>
  <c r="G1081" i="16"/>
  <c r="I1081" i="16" s="1"/>
  <c r="G1054" i="16"/>
  <c r="I1054" i="16" s="1"/>
  <c r="G1053" i="16"/>
  <c r="I1053" i="16" s="1"/>
  <c r="G288" i="16"/>
  <c r="I288" i="16" s="1"/>
  <c r="G287" i="16"/>
  <c r="I287" i="16" s="1"/>
  <c r="G286" i="16"/>
  <c r="I286" i="16" s="1"/>
  <c r="G285" i="16"/>
  <c r="I285" i="16" s="1"/>
  <c r="G284" i="16"/>
  <c r="I284" i="16" s="1"/>
  <c r="G283" i="16"/>
  <c r="I283" i="16" s="1"/>
  <c r="G282" i="16"/>
  <c r="I282" i="16" s="1"/>
  <c r="G281" i="16"/>
  <c r="I281" i="16" s="1"/>
  <c r="G280" i="16"/>
  <c r="I280" i="16" s="1"/>
  <c r="G279" i="16"/>
  <c r="I279" i="16" s="1"/>
  <c r="G278" i="16"/>
  <c r="I278" i="16" s="1"/>
  <c r="G277" i="16"/>
  <c r="I277" i="16" s="1"/>
  <c r="G276" i="16"/>
  <c r="I276" i="16" s="1"/>
  <c r="G275" i="16"/>
  <c r="I275" i="16" s="1"/>
  <c r="G274" i="16"/>
  <c r="I274" i="16" s="1"/>
  <c r="G273" i="16"/>
  <c r="I273" i="16" s="1"/>
  <c r="G272" i="16"/>
  <c r="I272" i="16" s="1"/>
  <c r="G271" i="16"/>
  <c r="I271" i="16" s="1"/>
  <c r="G270" i="16"/>
  <c r="I270" i="16" s="1"/>
  <c r="G269" i="16"/>
  <c r="I269" i="16" s="1"/>
  <c r="G268" i="16"/>
  <c r="I268" i="16" s="1"/>
  <c r="G267" i="16"/>
  <c r="I267" i="16" s="1"/>
  <c r="G266" i="16"/>
  <c r="I266" i="16" s="1"/>
  <c r="G265" i="16"/>
  <c r="I265" i="16" s="1"/>
  <c r="G264" i="16"/>
  <c r="I264" i="16" s="1"/>
  <c r="G263" i="16"/>
  <c r="I263" i="16" s="1"/>
  <c r="G262" i="16"/>
  <c r="I262" i="16" s="1"/>
  <c r="G261" i="16"/>
  <c r="I261" i="16" s="1"/>
  <c r="G260" i="16"/>
  <c r="I260" i="16" s="1"/>
  <c r="G259" i="16"/>
  <c r="I259" i="16" s="1"/>
  <c r="G258" i="16"/>
  <c r="I258" i="16" s="1"/>
  <c r="G257" i="16"/>
  <c r="I257" i="16" s="1"/>
  <c r="G256" i="16"/>
  <c r="I256" i="16" s="1"/>
  <c r="G255" i="16"/>
  <c r="I255" i="16" s="1"/>
  <c r="G254" i="16"/>
  <c r="I254" i="16" s="1"/>
  <c r="G253" i="16"/>
  <c r="I253" i="16" s="1"/>
  <c r="G252" i="16"/>
  <c r="I252" i="16" s="1"/>
  <c r="G251" i="16"/>
  <c r="I251" i="16" s="1"/>
  <c r="G250" i="16"/>
  <c r="I250" i="16" s="1"/>
  <c r="G249" i="16"/>
  <c r="I249" i="16" s="1"/>
  <c r="G248" i="16"/>
  <c r="I248" i="16" s="1"/>
  <c r="G247" i="16"/>
  <c r="I247" i="16" s="1"/>
  <c r="G246" i="16"/>
  <c r="I246" i="16" s="1"/>
  <c r="G245" i="16"/>
  <c r="I245" i="16" s="1"/>
  <c r="G244" i="16"/>
  <c r="I244" i="16" s="1"/>
  <c r="G243" i="16"/>
  <c r="I243" i="16" s="1"/>
  <c r="G242" i="16"/>
  <c r="I242" i="16" s="1"/>
  <c r="G241" i="16"/>
  <c r="I241" i="16" s="1"/>
  <c r="G240" i="16"/>
  <c r="I240" i="16" s="1"/>
  <c r="G239" i="16"/>
  <c r="I239" i="16" s="1"/>
  <c r="G238" i="16"/>
  <c r="I238" i="16" s="1"/>
  <c r="G237" i="16"/>
  <c r="I237" i="16" s="1"/>
  <c r="G236" i="16"/>
  <c r="I236" i="16" s="1"/>
  <c r="G235" i="16"/>
  <c r="I235" i="16" s="1"/>
  <c r="G234" i="16"/>
  <c r="I234" i="16" s="1"/>
  <c r="G233" i="16"/>
  <c r="I233" i="16" s="1"/>
  <c r="G232" i="16"/>
  <c r="I232" i="16" s="1"/>
  <c r="G231" i="16"/>
  <c r="I231" i="16" s="1"/>
  <c r="G230" i="16"/>
  <c r="I230" i="16" s="1"/>
  <c r="G229" i="16"/>
  <c r="I229" i="16" s="1"/>
  <c r="G228" i="16"/>
  <c r="I228" i="16" s="1"/>
  <c r="G227" i="16"/>
  <c r="I227" i="16" s="1"/>
  <c r="G226" i="16"/>
  <c r="I226" i="16" s="1"/>
  <c r="G225" i="16"/>
  <c r="I225" i="16" s="1"/>
  <c r="G224" i="16"/>
  <c r="I224" i="16" s="1"/>
  <c r="G223" i="16"/>
  <c r="I223" i="16" s="1"/>
  <c r="G222" i="16"/>
  <c r="I222" i="16" s="1"/>
  <c r="G221" i="16"/>
  <c r="I221" i="16" s="1"/>
  <c r="G220" i="16"/>
  <c r="I220" i="16" s="1"/>
  <c r="G219" i="16"/>
  <c r="I219" i="16" s="1"/>
  <c r="G218" i="16"/>
  <c r="I218" i="16" s="1"/>
  <c r="G217" i="16"/>
  <c r="I217" i="16" s="1"/>
  <c r="G208" i="16"/>
  <c r="I208" i="16" s="1"/>
  <c r="G207" i="16"/>
  <c r="I207" i="16" s="1"/>
  <c r="G206" i="16"/>
  <c r="I206" i="16" s="1"/>
  <c r="G205" i="16"/>
  <c r="I205" i="16" s="1"/>
  <c r="G1244" i="16"/>
  <c r="I1244" i="16" s="1"/>
  <c r="G1243" i="16"/>
  <c r="I1243" i="16" s="1"/>
  <c r="G1242" i="16"/>
  <c r="I1242" i="16" s="1"/>
  <c r="G1241" i="16"/>
  <c r="I1241" i="16" s="1"/>
  <c r="G1240" i="16"/>
  <c r="I1240" i="16" s="1"/>
  <c r="G1239" i="16"/>
  <c r="I1239" i="16" s="1"/>
  <c r="G1238" i="16"/>
  <c r="I1238" i="16" s="1"/>
  <c r="G1237" i="16"/>
  <c r="I1237" i="16" s="1"/>
  <c r="G1236" i="16"/>
  <c r="I1236" i="16" s="1"/>
  <c r="G1235" i="16"/>
  <c r="I1235" i="16" s="1"/>
  <c r="G1234" i="16"/>
  <c r="I1234" i="16" s="1"/>
  <c r="G1233" i="16"/>
  <c r="I1233" i="16" s="1"/>
  <c r="G1232" i="16"/>
  <c r="I1232" i="16" s="1"/>
  <c r="G1231" i="16"/>
  <c r="I1231" i="16" s="1"/>
  <c r="G1230" i="16"/>
  <c r="I1230" i="16" s="1"/>
  <c r="G1229" i="16"/>
  <c r="I1229" i="16" s="1"/>
  <c r="G1228" i="16"/>
  <c r="I1228" i="16" s="1"/>
  <c r="G1227" i="16"/>
  <c r="I1227" i="16" s="1"/>
  <c r="G1226" i="16"/>
  <c r="I1226" i="16" s="1"/>
  <c r="G1225" i="16"/>
  <c r="I1225" i="16" s="1"/>
  <c r="G1224" i="16"/>
  <c r="I1224" i="16" s="1"/>
  <c r="G1223" i="16"/>
  <c r="I1223" i="16" s="1"/>
  <c r="G1222" i="16"/>
  <c r="I1222" i="16" s="1"/>
  <c r="G1221" i="16"/>
  <c r="I1221" i="16" s="1"/>
  <c r="G1220" i="16"/>
  <c r="I1220" i="16" s="1"/>
  <c r="G1219" i="16"/>
  <c r="I1219" i="16" s="1"/>
  <c r="G1218" i="16"/>
  <c r="I1218" i="16" s="1"/>
  <c r="G1217" i="16"/>
  <c r="I1217" i="16" s="1"/>
  <c r="G1216" i="16"/>
  <c r="I1216" i="16" s="1"/>
  <c r="G1215" i="16"/>
  <c r="I1215" i="16" s="1"/>
  <c r="G1214" i="16"/>
  <c r="I1214" i="16" s="1"/>
  <c r="G1213" i="16"/>
  <c r="I1213" i="16" s="1"/>
  <c r="G1212" i="16"/>
  <c r="I1212" i="16" s="1"/>
  <c r="G1211" i="16"/>
  <c r="I1211" i="16" s="1"/>
  <c r="G1210" i="16"/>
  <c r="I1210" i="16" s="1"/>
  <c r="G1209" i="16"/>
  <c r="I1209" i="16" s="1"/>
  <c r="G1208" i="16"/>
  <c r="I1208" i="16" s="1"/>
  <c r="G1207" i="16"/>
  <c r="I1207" i="16" s="1"/>
  <c r="G1206" i="16"/>
  <c r="I1206" i="16" s="1"/>
  <c r="G1205" i="16"/>
  <c r="I1205" i="16" s="1"/>
  <c r="G1204" i="16"/>
  <c r="I1204" i="16" s="1"/>
  <c r="G1203" i="16"/>
  <c r="I1203" i="16" s="1"/>
  <c r="G1202" i="16"/>
  <c r="I1202" i="16" s="1"/>
  <c r="G1201" i="16"/>
  <c r="I1201" i="16" s="1"/>
  <c r="G1200" i="16"/>
  <c r="I1200" i="16" s="1"/>
  <c r="G1199" i="16"/>
  <c r="I1199" i="16" s="1"/>
  <c r="G1198" i="16"/>
  <c r="I1198" i="16" s="1"/>
  <c r="G1197" i="16"/>
  <c r="I1197" i="16" s="1"/>
  <c r="G1196" i="16"/>
  <c r="I1196" i="16" s="1"/>
  <c r="G1195" i="16"/>
  <c r="I1195" i="16" s="1"/>
  <c r="G1194" i="16"/>
  <c r="I1194" i="16" s="1"/>
  <c r="G1193" i="16"/>
  <c r="I1193" i="16" s="1"/>
  <c r="G1192" i="16"/>
  <c r="I1192" i="16" s="1"/>
  <c r="G1191" i="16"/>
  <c r="I1191" i="16" s="1"/>
  <c r="G1190" i="16"/>
  <c r="I1190" i="16" s="1"/>
  <c r="G1189" i="16"/>
  <c r="I1189" i="16" s="1"/>
  <c r="G1188" i="16"/>
  <c r="I1188" i="16" s="1"/>
  <c r="G1187" i="16"/>
  <c r="I1187" i="16" s="1"/>
  <c r="G1186" i="16"/>
  <c r="I1186" i="16" s="1"/>
  <c r="G1185" i="16"/>
  <c r="I1185" i="16" s="1"/>
  <c r="G1184" i="16"/>
  <c r="I1184" i="16" s="1"/>
  <c r="G1183" i="16"/>
  <c r="I1183" i="16" s="1"/>
  <c r="G1182" i="16"/>
  <c r="I1182" i="16" s="1"/>
  <c r="G1181" i="16"/>
  <c r="I1181" i="16" s="1"/>
  <c r="G1180" i="16"/>
  <c r="I1180" i="16" s="1"/>
  <c r="G1179" i="16"/>
  <c r="I1179" i="16" s="1"/>
  <c r="G1178" i="16"/>
  <c r="I1178" i="16" s="1"/>
  <c r="G1177" i="16"/>
  <c r="I1177" i="16" s="1"/>
  <c r="G1176" i="16"/>
  <c r="I1176" i="16" s="1"/>
  <c r="G1175" i="16"/>
  <c r="I1175" i="16" s="1"/>
  <c r="G1174" i="16"/>
  <c r="I1174" i="16" s="1"/>
  <c r="G1173" i="16"/>
  <c r="I1173" i="16" s="1"/>
  <c r="G1172" i="16"/>
  <c r="I1172" i="16" s="1"/>
  <c r="G1171" i="16"/>
  <c r="I1171" i="16" s="1"/>
  <c r="G1170" i="16"/>
  <c r="I1170" i="16" s="1"/>
  <c r="G1169" i="16"/>
  <c r="I1169" i="16" s="1"/>
  <c r="G1312" i="16"/>
  <c r="I1312" i="16" s="1"/>
  <c r="G1311" i="16"/>
  <c r="I1311" i="16" s="1"/>
  <c r="G1310" i="16"/>
  <c r="I1310" i="16" s="1"/>
  <c r="G1309" i="16"/>
  <c r="I1309" i="16" s="1"/>
  <c r="G1304" i="16"/>
  <c r="I1304" i="16" s="1"/>
  <c r="G1303" i="16"/>
  <c r="I1303" i="16" s="1"/>
  <c r="G1302" i="16"/>
  <c r="I1302" i="16" s="1"/>
  <c r="G1301" i="16"/>
  <c r="I1301" i="16" s="1"/>
  <c r="G972" i="16"/>
  <c r="I972" i="16" s="1"/>
  <c r="G971" i="16"/>
  <c r="I971" i="16" s="1"/>
  <c r="G970" i="16"/>
  <c r="I970" i="16" s="1"/>
  <c r="G969" i="16"/>
  <c r="I969" i="16" s="1"/>
  <c r="G968" i="16"/>
  <c r="I968" i="16" s="1"/>
  <c r="G967" i="16"/>
  <c r="I967" i="16" s="1"/>
  <c r="G966" i="16"/>
  <c r="I966" i="16" s="1"/>
  <c r="G965" i="16"/>
  <c r="I965" i="16" s="1"/>
  <c r="G964" i="16"/>
  <c r="I964" i="16" s="1"/>
  <c r="G963" i="16"/>
  <c r="I963" i="16" s="1"/>
  <c r="G962" i="16"/>
  <c r="I962" i="16" s="1"/>
  <c r="G961" i="16"/>
  <c r="I961" i="16" s="1"/>
  <c r="G960" i="16"/>
  <c r="I960" i="16" s="1"/>
  <c r="G959" i="16"/>
  <c r="I959" i="16" s="1"/>
  <c r="G958" i="16"/>
  <c r="I958" i="16" s="1"/>
  <c r="G957" i="16"/>
  <c r="I957" i="16" s="1"/>
  <c r="G956" i="16"/>
  <c r="I956" i="16" s="1"/>
  <c r="G955" i="16"/>
  <c r="I955" i="16" s="1"/>
  <c r="G954" i="16"/>
  <c r="I954" i="16" s="1"/>
  <c r="G953" i="16"/>
  <c r="I953" i="16" s="1"/>
  <c r="G952" i="16"/>
  <c r="I952" i="16" s="1"/>
  <c r="G951" i="16"/>
  <c r="I951" i="16" s="1"/>
  <c r="G950" i="16"/>
  <c r="I950" i="16" s="1"/>
  <c r="G949" i="16"/>
  <c r="I949" i="16" s="1"/>
  <c r="G948" i="16"/>
  <c r="I948" i="16" s="1"/>
  <c r="G947" i="16"/>
  <c r="I947" i="16" s="1"/>
  <c r="G946" i="16"/>
  <c r="I946" i="16" s="1"/>
  <c r="G945" i="16"/>
  <c r="I945" i="16" s="1"/>
  <c r="G944" i="16"/>
  <c r="I944" i="16" s="1"/>
  <c r="G943" i="16"/>
  <c r="I943" i="16" s="1"/>
  <c r="G942" i="16"/>
  <c r="I942" i="16" s="1"/>
  <c r="G941" i="16"/>
  <c r="I941" i="16" s="1"/>
  <c r="G940" i="16"/>
  <c r="I940" i="16" s="1"/>
  <c r="G939" i="16"/>
  <c r="I939" i="16" s="1"/>
  <c r="G938" i="16"/>
  <c r="I938" i="16" s="1"/>
  <c r="G937" i="16"/>
  <c r="I937" i="16" s="1"/>
  <c r="G936" i="16"/>
  <c r="I936" i="16" s="1"/>
  <c r="G935" i="16"/>
  <c r="I935" i="16" s="1"/>
  <c r="G934" i="16"/>
  <c r="I934" i="16" s="1"/>
  <c r="G933" i="16"/>
  <c r="I933" i="16" s="1"/>
  <c r="G932" i="16"/>
  <c r="I932" i="16" s="1"/>
  <c r="G931" i="16"/>
  <c r="I931" i="16" s="1"/>
  <c r="G930" i="16"/>
  <c r="I930" i="16" s="1"/>
  <c r="G929" i="16"/>
  <c r="I929" i="16" s="1"/>
  <c r="E36" i="10" l="1"/>
  <c r="E37" i="10" l="1"/>
  <c r="E40" i="10" l="1"/>
  <c r="E41" i="10" s="1"/>
  <c r="E52" i="10" l="1"/>
  <c r="E45" i="10" l="1"/>
  <c r="E68" i="10" l="1"/>
  <c r="E67" i="10"/>
  <c r="E47" i="10"/>
  <c r="E48" i="10" s="1"/>
  <c r="E42" i="10"/>
  <c r="E43" i="10" s="1"/>
  <c r="E71" i="10" l="1"/>
  <c r="E70" i="10"/>
  <c r="E49" i="10"/>
  <c r="E50" i="10" s="1"/>
  <c r="E53" i="10" l="1"/>
  <c r="E55" i="10" s="1"/>
  <c r="E56" i="10" s="1"/>
  <c r="E57" i="10" s="1"/>
  <c r="E59" i="10" l="1"/>
  <c r="E60" i="10" s="1"/>
  <c r="E61" i="10" l="1"/>
  <c r="E62" i="10" s="1"/>
  <c r="E63" i="10" s="1"/>
  <c r="E65" i="10" s="1"/>
  <c r="E69" i="10" s="1"/>
  <c r="E72" i="10" s="1"/>
</calcChain>
</file>

<file path=xl/sharedStrings.xml><?xml version="1.0" encoding="utf-8"?>
<sst xmlns="http://schemas.openxmlformats.org/spreadsheetml/2006/main" count="5613" uniqueCount="1881">
  <si>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</si>
  <si>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</si>
  <si>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</si>
  <si>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</si>
  <si>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</si>
  <si>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</si>
  <si>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</si>
  <si>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</si>
  <si>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</si>
  <si>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</si>
  <si>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</si>
  <si>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</si>
  <si>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</si>
  <si>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</si>
  <si>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</si>
  <si>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</si>
  <si>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</si>
  <si>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</si>
  <si>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</si>
  <si>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</si>
  <si>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</si>
  <si>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</si>
  <si>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</si>
  <si>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</si>
  <si>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</si>
  <si>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</si>
  <si>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</si>
  <si>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</si>
  <si>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</si>
  <si>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</si>
  <si>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</si>
  <si>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</si>
  <si>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</si>
  <si>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</si>
  <si>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</si>
  <si>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</si>
  <si>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</si>
  <si>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</si>
  <si>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</si>
  <si>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</si>
  <si>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</si>
  <si>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</si>
  <si>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</si>
  <si>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</si>
  <si>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</si>
  <si>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</si>
  <si>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</si>
  <si>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</si>
  <si>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</si>
  <si>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</si>
  <si>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</si>
  <si>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</si>
  <si>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</si>
  <si>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</si>
  <si>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</si>
  <si>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</si>
  <si>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</si>
  <si>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</si>
  <si>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</si>
  <si>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</si>
  <si>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</si>
  <si>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</si>
  <si>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</si>
  <si>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</si>
  <si>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</si>
  <si>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</si>
  <si>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</si>
  <si>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</si>
  <si>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</si>
  <si>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</si>
  <si>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</si>
  <si>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</si>
  <si>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</si>
  <si>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</si>
  <si>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</si>
  <si>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</si>
  <si>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</si>
  <si>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</si>
  <si>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</si>
  <si>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</si>
  <si>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</si>
  <si>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</si>
  <si>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</si>
  <si>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</si>
  <si>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</si>
  <si>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</si>
  <si>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</si>
  <si>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</si>
  <si>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</si>
  <si>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</si>
  <si>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</si>
  <si>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</si>
  <si>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</si>
  <si>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</si>
  <si>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</si>
  <si>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</si>
  <si>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</si>
  <si>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</si>
  <si>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</si>
  <si>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</si>
  <si>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</si>
  <si>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</si>
  <si>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</si>
  <si>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</si>
  <si>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</si>
  <si>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</si>
  <si>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</si>
  <si>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</si>
  <si>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</si>
  <si>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</si>
  <si>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</si>
  <si>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</si>
  <si>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</si>
  <si>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</si>
  <si>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</si>
  <si>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</si>
  <si>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</si>
  <si>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</si>
  <si>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</si>
  <si>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</si>
  <si>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</si>
  <si>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</si>
  <si>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</si>
  <si>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</si>
  <si>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</si>
  <si>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</si>
  <si>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</si>
  <si>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</si>
  <si>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</si>
  <si>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</si>
  <si>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</si>
  <si>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</si>
  <si>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</si>
  <si>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</si>
  <si>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</si>
  <si>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</si>
  <si>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</si>
  <si>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</si>
  <si>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</si>
  <si>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</si>
  <si>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</si>
  <si>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</si>
  <si>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</si>
  <si>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</si>
  <si>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</si>
  <si>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</si>
  <si>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</si>
  <si>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</si>
  <si>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</si>
  <si>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</si>
  <si>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</si>
  <si>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</si>
  <si>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</si>
  <si>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</si>
  <si>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</si>
  <si>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</si>
  <si>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</si>
  <si>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</si>
  <si>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</si>
  <si>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</si>
  <si>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</si>
  <si>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</si>
  <si>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</si>
  <si>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</si>
  <si>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</si>
  <si>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</si>
  <si>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</si>
  <si>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</si>
  <si>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</si>
  <si>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</si>
  <si>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</si>
  <si>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</si>
  <si>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</si>
  <si>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</si>
  <si>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</si>
  <si>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</si>
  <si>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</si>
  <si>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</si>
  <si>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</si>
  <si>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</si>
  <si>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</si>
  <si>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</si>
  <si>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</si>
  <si>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</si>
  <si>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</si>
  <si>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</si>
  <si>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</si>
  <si>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</si>
  <si>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</si>
  <si>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</si>
  <si>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</si>
  <si>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</si>
  <si>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</si>
  <si>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</si>
  <si>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</si>
  <si>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</si>
  <si>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</si>
  <si>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</si>
  <si>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</si>
  <si>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</si>
  <si>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</si>
  <si>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</si>
  <si>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</si>
  <si>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</si>
  <si>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</si>
  <si>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</si>
  <si>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</si>
  <si>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</si>
  <si>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</si>
  <si>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</si>
  <si>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</si>
  <si>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</si>
  <si>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</si>
  <si>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</si>
  <si>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</si>
  <si>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</si>
  <si>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</si>
  <si>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</si>
  <si>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</si>
  <si>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</si>
  <si>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</si>
  <si>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</si>
  <si>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</si>
  <si>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</si>
  <si>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</si>
  <si>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</si>
  <si>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</si>
  <si>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</si>
  <si>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</si>
  <si>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</si>
  <si>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</si>
  <si>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</si>
  <si>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</si>
  <si>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</si>
  <si>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</si>
  <si>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</si>
  <si>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</si>
  <si>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</si>
  <si>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</si>
  <si>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</si>
  <si>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</si>
  <si>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</si>
  <si>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</si>
  <si>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</si>
  <si>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</si>
  <si>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</si>
  <si>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</si>
  <si>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</si>
  <si>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</si>
  <si>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</si>
  <si>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</si>
  <si>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</si>
  <si>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</si>
  <si>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</si>
  <si>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</si>
  <si>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</si>
  <si>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</si>
  <si>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</si>
  <si>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</si>
  <si>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</si>
  <si>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</si>
  <si>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</si>
  <si>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</si>
  <si>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</si>
  <si>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</si>
  <si>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</si>
  <si>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</si>
  <si>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</si>
  <si>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</si>
  <si>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</si>
  <si>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</si>
  <si>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</si>
  <si>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</si>
  <si>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</si>
  <si>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</si>
  <si>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</si>
  <si>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</si>
  <si>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</si>
  <si>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</si>
  <si>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</si>
  <si>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</si>
  <si>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</si>
  <si>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</si>
  <si>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</si>
  <si>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</si>
  <si>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E</t>
  </si>
  <si>
    <t>Used for transfer pricing adjustment</t>
  </si>
  <si>
    <t>APR-DRG</t>
  </si>
  <si>
    <t>APR-DRG Description</t>
  </si>
  <si>
    <t>Estimated cost of this case</t>
  </si>
  <si>
    <t>194-4</t>
  </si>
  <si>
    <t>IS A TRANSFER PAYMENT ADJUSTMENT MADE?</t>
  </si>
  <si>
    <t>001-1</t>
  </si>
  <si>
    <t>001-2</t>
  </si>
  <si>
    <t>001-3</t>
  </si>
  <si>
    <t>001-4</t>
  </si>
  <si>
    <t>002-1</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</si>
  <si>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</si>
  <si>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</si>
  <si>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</si>
  <si>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</si>
  <si>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</si>
  <si>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</si>
  <si>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</si>
  <si>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</si>
  <si>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</si>
  <si>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</si>
  <si>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</si>
  <si>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</si>
  <si>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</si>
  <si>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</si>
  <si>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</si>
  <si>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</si>
  <si>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</si>
  <si>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</si>
  <si>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</si>
  <si>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</si>
  <si>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</si>
  <si>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</si>
  <si>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</si>
  <si>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</si>
  <si>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</si>
  <si>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</si>
  <si>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</si>
  <si>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</si>
  <si>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</si>
  <si>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</si>
  <si>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</si>
  <si>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</si>
  <si>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</si>
  <si>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</si>
  <si>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</si>
  <si>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</si>
  <si>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</si>
  <si>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</si>
  <si>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</si>
  <si>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</si>
  <si>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</si>
  <si>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</si>
  <si>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</si>
  <si>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</si>
  <si>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</si>
  <si>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</si>
  <si>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</si>
  <si>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</si>
  <si>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</si>
  <si>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</si>
  <si>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</si>
  <si>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</si>
  <si>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</si>
  <si>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</si>
  <si>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</si>
  <si>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</si>
  <si>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</si>
  <si>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</si>
  <si>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</si>
  <si>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</si>
  <si>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</si>
  <si>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</si>
  <si>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</si>
  <si>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</si>
  <si>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</si>
  <si>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</si>
  <si>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</si>
  <si>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</si>
  <si>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</si>
  <si>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</si>
  <si>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</si>
  <si>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</si>
  <si>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</si>
  <si>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</si>
  <si>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</si>
  <si>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</si>
  <si>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</si>
  <si>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</si>
  <si>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</si>
  <si>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</si>
  <si>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</si>
  <si>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</si>
  <si>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</si>
  <si>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</si>
  <si>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</si>
  <si>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</si>
  <si>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</si>
  <si>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</si>
  <si>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</si>
  <si>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</si>
  <si>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</si>
  <si>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</si>
  <si>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</si>
  <si>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</si>
  <si>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</si>
  <si>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</si>
  <si>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</si>
  <si>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</si>
  <si>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</si>
  <si>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</si>
  <si>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</si>
  <si>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</si>
  <si>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</si>
  <si>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</si>
  <si>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</si>
  <si>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</si>
  <si>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</si>
  <si>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</si>
  <si>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</si>
  <si>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</si>
  <si>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</si>
  <si>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</si>
  <si>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</si>
  <si>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</si>
  <si>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</si>
  <si>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</si>
  <si>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</si>
  <si>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</si>
  <si>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</si>
  <si>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</si>
  <si>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</si>
  <si>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</si>
  <si>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</si>
  <si>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</si>
  <si>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</si>
  <si>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</si>
  <si>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</si>
  <si>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</si>
  <si>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</si>
  <si>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</si>
  <si>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</si>
  <si>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</si>
  <si>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</si>
  <si>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</si>
  <si>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</si>
  <si>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</si>
  <si>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</si>
  <si>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</si>
  <si>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</si>
  <si>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</si>
  <si>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</si>
  <si>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</si>
  <si>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</si>
  <si>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</si>
  <si>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</si>
  <si>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</si>
  <si>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</si>
  <si>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</si>
  <si>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</si>
  <si>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</si>
  <si>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</si>
  <si>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</si>
  <si>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</si>
  <si>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</si>
  <si>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</si>
  <si>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</si>
  <si>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</si>
  <si>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</si>
  <si>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</si>
  <si>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</si>
  <si>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</si>
  <si>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</si>
  <si>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</si>
  <si>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</si>
  <si>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</si>
  <si>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</si>
  <si>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</si>
  <si>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</si>
  <si>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</si>
  <si>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</si>
  <si>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</si>
  <si>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</si>
  <si>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</si>
  <si>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</si>
  <si>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</si>
  <si>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</si>
  <si>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</si>
  <si>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</si>
  <si>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</si>
  <si>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</si>
  <si>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</si>
  <si>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</si>
  <si>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</si>
  <si>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Information</t>
  </si>
  <si>
    <t>Data</t>
  </si>
  <si>
    <t>Comments or Formula</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</si>
  <si>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</si>
  <si>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</si>
  <si>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</si>
  <si>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</si>
  <si>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</si>
  <si>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</si>
  <si>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</si>
  <si>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</si>
  <si>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</si>
  <si>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</si>
  <si>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</si>
  <si>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</si>
  <si>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</si>
  <si>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</si>
  <si>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</si>
  <si>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</si>
  <si>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</si>
  <si>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</si>
  <si>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</si>
  <si>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</si>
  <si>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</si>
  <si>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</si>
  <si>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</si>
  <si>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</si>
  <si>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</si>
  <si>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</si>
  <si>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</si>
  <si>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</si>
  <si>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</si>
  <si>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</si>
  <si>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</si>
  <si>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</si>
  <si>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</si>
  <si>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</si>
  <si>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</si>
  <si>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</si>
  <si>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</si>
  <si>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</si>
  <si>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</si>
  <si>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</si>
  <si>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</si>
  <si>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</si>
  <si>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</si>
  <si>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</si>
  <si>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</si>
  <si>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</si>
  <si>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</si>
  <si>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</si>
  <si>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</si>
  <si>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</si>
  <si>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</si>
  <si>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</si>
  <si>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</si>
  <si>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</si>
  <si>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</si>
  <si>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</si>
  <si>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</si>
  <si>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</si>
  <si>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</si>
  <si>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</si>
  <si>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</si>
  <si>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</si>
  <si>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</si>
  <si>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</si>
  <si>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</si>
  <si>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</si>
  <si>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</si>
  <si>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</si>
  <si>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</si>
  <si>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</si>
  <si>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</si>
  <si>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</si>
  <si>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</si>
  <si>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</si>
  <si>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</si>
  <si>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</si>
  <si>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</si>
  <si>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</si>
  <si>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</si>
  <si>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</si>
  <si>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</si>
  <si>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</si>
  <si>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</si>
  <si>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</si>
  <si>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</si>
  <si>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</si>
  <si>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</si>
  <si>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</si>
  <si>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</si>
  <si>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</si>
  <si>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</si>
  <si>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</si>
  <si>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</si>
  <si>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</si>
  <si>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</si>
  <si>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</si>
  <si>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</si>
  <si>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</si>
  <si>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</si>
  <si>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</si>
  <si>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</si>
  <si>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</si>
  <si>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</si>
  <si>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</si>
  <si>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</si>
  <si>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</si>
  <si>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</si>
  <si>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</si>
  <si>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</si>
  <si>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</si>
  <si>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</si>
  <si>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</si>
  <si>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</si>
  <si>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</si>
  <si>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</si>
  <si>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</si>
  <si>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</si>
  <si>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</si>
  <si>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</si>
  <si>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</si>
  <si>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</si>
  <si>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</si>
  <si>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</si>
  <si>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</si>
  <si>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</si>
  <si>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</si>
  <si>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</si>
  <si>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</si>
  <si>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</si>
  <si>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</si>
  <si>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</si>
  <si>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</si>
  <si>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</si>
  <si>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</si>
  <si>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</si>
  <si>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</si>
  <si>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</si>
  <si>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</si>
  <si>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</si>
  <si>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</si>
  <si>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</si>
  <si>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</si>
  <si>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</si>
  <si>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</si>
  <si>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</si>
  <si>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</si>
  <si>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</si>
  <si>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</si>
  <si>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</si>
  <si>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</si>
  <si>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</si>
  <si>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</si>
  <si>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</si>
  <si>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</si>
  <si>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</si>
  <si>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</si>
  <si>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</si>
  <si>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</si>
  <si>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</si>
  <si>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</si>
  <si>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</si>
  <si>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</si>
  <si>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</si>
  <si>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</si>
  <si>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</si>
  <si>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</si>
  <si>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</si>
  <si>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</si>
  <si>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</si>
  <si>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</si>
  <si>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</si>
  <si>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</si>
  <si>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</si>
  <si>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</si>
  <si>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</si>
  <si>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</si>
  <si>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</si>
  <si>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</si>
  <si>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</si>
  <si>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</si>
  <si>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</si>
  <si>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</si>
  <si>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</si>
  <si>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</si>
  <si>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</si>
  <si>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</si>
  <si>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</si>
  <si>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</si>
  <si>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</si>
  <si>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</si>
  <si>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</si>
  <si>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</si>
  <si>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</si>
  <si>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</si>
  <si>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</si>
  <si>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</si>
  <si>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</si>
  <si>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Values for input boxes</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</si>
  <si>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</si>
  <si>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</si>
  <si>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</si>
  <si>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</si>
  <si>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</si>
  <si>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</si>
  <si>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</si>
  <si>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</si>
  <si>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</si>
  <si>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</si>
  <si>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</si>
  <si>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</si>
  <si>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</si>
  <si>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</si>
  <si>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</si>
  <si>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</si>
  <si>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</si>
  <si>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</si>
  <si>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</si>
  <si>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</si>
  <si>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</si>
  <si>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</si>
  <si>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</si>
  <si>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</si>
  <si>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</si>
  <si>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</si>
  <si>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</si>
  <si>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</si>
  <si>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</si>
  <si>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</si>
  <si>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</si>
  <si>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</si>
  <si>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</si>
  <si>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</si>
  <si>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</si>
  <si>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</si>
  <si>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</si>
  <si>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</si>
  <si>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</si>
  <si>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</si>
  <si>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</si>
  <si>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</si>
  <si>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</si>
  <si>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</si>
  <si>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</si>
  <si>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</si>
  <si>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</si>
  <si>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</si>
  <si>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</si>
  <si>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</si>
  <si>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</si>
  <si>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</si>
  <si>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</si>
  <si>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</si>
  <si>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</si>
  <si>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</si>
  <si>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</si>
  <si>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</si>
  <si>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</si>
  <si>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</si>
  <si>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</si>
  <si>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</si>
  <si>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</si>
  <si>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</si>
  <si>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</si>
  <si>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</si>
  <si>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</si>
  <si>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</si>
  <si>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</si>
  <si>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</si>
  <si>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</si>
  <si>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</si>
  <si>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</si>
  <si>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</si>
  <si>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</si>
  <si>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</si>
  <si>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</si>
  <si>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</si>
  <si>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</si>
  <si>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</si>
  <si>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</si>
  <si>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</si>
  <si>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</si>
  <si>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</si>
  <si>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</si>
  <si>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</si>
  <si>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</si>
  <si>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</si>
  <si>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</si>
  <si>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</si>
  <si>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</si>
  <si>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</si>
  <si>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</si>
  <si>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</si>
  <si>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</si>
  <si>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</si>
  <si>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</si>
  <si>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</si>
  <si>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</si>
  <si>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</si>
  <si>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</si>
  <si>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</si>
  <si>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</si>
  <si>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</si>
  <si>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</si>
  <si>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</si>
  <si>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</si>
  <si>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</si>
  <si>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</si>
  <si>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</si>
  <si>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</si>
  <si>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</si>
  <si>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</si>
  <si>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</si>
  <si>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</si>
  <si>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</si>
  <si>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</si>
  <si>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</si>
  <si>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</si>
  <si>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</si>
  <si>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</si>
  <si>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</si>
  <si>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</si>
  <si>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</si>
  <si>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</si>
  <si>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</si>
  <si>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</si>
  <si>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</si>
  <si>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</si>
  <si>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</si>
  <si>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</si>
  <si>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</si>
  <si>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</si>
  <si>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</si>
  <si>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</si>
  <si>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</si>
  <si>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</si>
  <si>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</si>
  <si>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</si>
  <si>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</si>
  <si>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</si>
  <si>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</si>
  <si>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</si>
  <si>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</si>
  <si>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</si>
  <si>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</si>
  <si>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</si>
  <si>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</si>
  <si>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</si>
  <si>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</si>
  <si>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</si>
  <si>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</si>
  <si>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</si>
  <si>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</si>
  <si>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</si>
  <si>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</si>
  <si>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</si>
  <si>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</si>
  <si>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</si>
  <si>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</si>
  <si>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</si>
  <si>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</si>
  <si>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</si>
  <si>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</si>
  <si>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</si>
  <si>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</si>
  <si>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</si>
  <si>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</si>
  <si>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</si>
  <si>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</si>
  <si>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</si>
  <si>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</si>
  <si>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</si>
  <si>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</si>
  <si>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</si>
  <si>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</si>
  <si>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</si>
  <si>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</si>
  <si>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</si>
  <si>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</si>
  <si>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</si>
  <si>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</si>
  <si>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</si>
  <si>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</si>
  <si>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</si>
  <si>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</si>
  <si>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</si>
  <si>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</si>
  <si>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</si>
  <si>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</si>
  <si>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</si>
  <si>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</si>
  <si>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</si>
  <si>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</si>
  <si>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</si>
  <si>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</si>
  <si>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</si>
  <si>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</si>
  <si>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</si>
  <si>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</si>
  <si>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</si>
  <si>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</si>
  <si>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</si>
  <si>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</si>
  <si>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</si>
  <si>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</si>
  <si>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</si>
  <si>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</si>
  <si>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</si>
  <si>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</si>
  <si>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</si>
  <si>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</si>
  <si>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</si>
  <si>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</si>
  <si>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</si>
  <si>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</si>
  <si>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</si>
  <si>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</si>
  <si>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</si>
  <si>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</si>
  <si>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</si>
  <si>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</si>
  <si>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</si>
  <si>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</si>
  <si>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</si>
  <si>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</si>
  <si>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</si>
  <si>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</si>
  <si>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</si>
  <si>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</si>
  <si>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</si>
  <si>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</si>
  <si>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</si>
  <si>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</si>
  <si>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</si>
  <si>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</si>
  <si>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</si>
  <si>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</si>
  <si>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</si>
  <si>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</si>
  <si>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</si>
  <si>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</si>
  <si>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</si>
  <si>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</si>
  <si>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</si>
  <si>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</si>
  <si>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</si>
  <si>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</si>
  <si>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</si>
  <si>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</si>
  <si>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</si>
  <si>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</si>
  <si>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</si>
  <si>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</si>
  <si>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</si>
  <si>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</si>
  <si>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</si>
  <si>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</si>
  <si>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</si>
  <si>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</si>
  <si>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</si>
  <si>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</si>
  <si>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</si>
  <si>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</si>
  <si>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</si>
  <si>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</si>
  <si>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</si>
  <si>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</si>
  <si>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</si>
  <si>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</si>
  <si>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</si>
  <si>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</si>
  <si>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</si>
  <si>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</si>
  <si>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</si>
  <si>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</si>
  <si>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</si>
  <si>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</si>
  <si>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</si>
  <si>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</si>
  <si>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</si>
  <si>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</si>
  <si>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</si>
  <si>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</si>
  <si>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</si>
  <si>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</si>
  <si>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</si>
  <si>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</si>
  <si>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</si>
  <si>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</si>
  <si>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</si>
  <si>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</si>
  <si>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</si>
  <si>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</si>
  <si>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</si>
  <si>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</si>
  <si>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</si>
  <si>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</si>
  <si>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</si>
  <si>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</si>
  <si>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</si>
  <si>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</si>
  <si>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</si>
  <si>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</si>
  <si>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</si>
  <si>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</si>
  <si>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</si>
  <si>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</si>
  <si>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</si>
  <si>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</si>
  <si>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</si>
  <si>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</si>
  <si>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</si>
  <si>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</si>
  <si>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</si>
  <si>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</si>
  <si>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</si>
  <si>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</si>
  <si>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</si>
  <si>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</si>
  <si>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</si>
  <si>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</si>
  <si>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</si>
  <si>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</si>
  <si>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</si>
  <si>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</si>
  <si>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</si>
  <si>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</si>
  <si>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</si>
  <si>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</si>
  <si>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</si>
  <si>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</si>
  <si>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</si>
  <si>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</si>
  <si>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</si>
  <si>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</si>
  <si>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</si>
  <si>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</si>
  <si>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</si>
  <si>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</si>
  <si>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</si>
  <si>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</si>
  <si>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</si>
  <si>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</si>
  <si>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</si>
  <si>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</si>
  <si>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</si>
  <si>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</si>
  <si>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</si>
  <si>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</si>
  <si>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</si>
  <si>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</si>
  <si>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</si>
  <si>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</si>
  <si>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</si>
  <si>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</si>
  <si>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</si>
  <si>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</si>
  <si>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</si>
  <si>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</si>
  <si>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</si>
  <si>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</si>
  <si>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</si>
  <si>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</si>
  <si>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</si>
  <si>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</si>
  <si>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</si>
  <si>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</si>
  <si>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</si>
  <si>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</si>
  <si>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</si>
  <si>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</si>
  <si>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</si>
  <si>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</si>
  <si>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</si>
  <si>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</si>
  <si>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</si>
  <si>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</si>
  <si>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</si>
  <si>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</si>
  <si>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</si>
  <si>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</si>
  <si>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</si>
  <si>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</si>
  <si>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</si>
  <si>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</si>
  <si>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</si>
  <si>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</si>
  <si>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</si>
  <si>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</si>
  <si>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</si>
  <si>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</si>
  <si>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</si>
  <si>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</si>
  <si>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</si>
  <si>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</si>
  <si>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</si>
  <si>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</si>
  <si>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</si>
  <si>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</si>
  <si>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</si>
  <si>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</si>
  <si>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</si>
  <si>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</si>
  <si>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</si>
  <si>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</si>
  <si>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</si>
  <si>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</si>
  <si>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</si>
  <si>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</si>
  <si>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</si>
  <si>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</si>
  <si>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</si>
  <si>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</si>
  <si>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</si>
  <si>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</si>
  <si>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</si>
  <si>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</si>
  <si>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</si>
  <si>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</si>
  <si>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</si>
  <si>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</si>
  <si>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</si>
  <si>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</si>
  <si>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</si>
  <si>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</si>
  <si>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</si>
  <si>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</si>
  <si>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</si>
  <si>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</si>
  <si>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</si>
  <si>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</si>
  <si>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</si>
  <si>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</si>
  <si>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</si>
  <si>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</si>
  <si>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</si>
  <si>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</si>
  <si>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</si>
  <si>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</si>
  <si>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</si>
  <si>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</si>
  <si>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</si>
  <si>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</si>
  <si>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</si>
  <si>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</si>
  <si>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</si>
  <si>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</si>
  <si>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</si>
  <si>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</si>
  <si>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</si>
  <si>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</si>
  <si>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</si>
  <si>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</si>
  <si>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</si>
  <si>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</si>
  <si>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</si>
  <si>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</si>
  <si>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</si>
  <si>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</si>
  <si>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</si>
  <si>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</si>
  <si>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</si>
  <si>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</si>
  <si>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</si>
  <si>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</si>
  <si>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</si>
  <si>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</si>
  <si>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</si>
  <si>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</si>
  <si>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</si>
  <si>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</si>
  <si>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</si>
  <si>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</si>
  <si>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</si>
  <si>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</si>
  <si>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</si>
  <si>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</si>
  <si>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</si>
  <si>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</si>
  <si>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</si>
  <si>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</si>
  <si>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</si>
  <si>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</si>
  <si>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</si>
  <si>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</si>
  <si>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</si>
  <si>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</si>
  <si>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</si>
  <si>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</si>
  <si>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</si>
  <si>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</si>
  <si>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</si>
  <si>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</si>
  <si>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</si>
  <si>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</si>
  <si>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</si>
  <si>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</si>
  <si>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</si>
  <si>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</si>
  <si>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Normal newborn</t>
  </si>
  <si>
    <t>Pediatric</t>
  </si>
  <si>
    <t>Adult</t>
  </si>
  <si>
    <t>Allowed amount after transfer adjustment</t>
  </si>
  <si>
    <t>Is a transfer adjustment potentially applicable?</t>
  </si>
  <si>
    <t>Yes</t>
  </si>
  <si>
    <t>No</t>
  </si>
  <si>
    <t>APR-DRG description</t>
  </si>
  <si>
    <t>High-Side Outlier Payment When Payment Is Much Lower than Cost</t>
  </si>
  <si>
    <t>Low Side Outlier Payment When Payment Is Much Greater than Cost</t>
  </si>
  <si>
    <t>ALLOWED AMOUNT AFTER TRANSFER AND OUTLIER ADJUSTMENTS</t>
  </si>
  <si>
    <t>Used to estimate the hospital's cost of this stay</t>
  </si>
  <si>
    <t>Calculated transfer payment adjustment</t>
  </si>
  <si>
    <t>Payment amount</t>
  </si>
  <si>
    <t>IS A COST OUTLIER ADJUSTMENT MADE?</t>
  </si>
  <si>
    <t>Patient age (in years)</t>
  </si>
  <si>
    <t>Look up from DRG table</t>
  </si>
  <si>
    <t>Used for age adjustor</t>
  </si>
  <si>
    <t>Other health coverage</t>
  </si>
  <si>
    <t>Patient share of cost</t>
  </si>
  <si>
    <t>Includes spend-down or copayment</t>
  </si>
  <si>
    <t>Error DRG</t>
  </si>
  <si>
    <t>Is estimated cost &gt; allowed amount</t>
  </si>
  <si>
    <t>Estimated loss on this case</t>
  </si>
  <si>
    <t>Estimated gain on this case</t>
  </si>
  <si>
    <t>Is gain &gt; outlier threshold</t>
  </si>
  <si>
    <t>IS THIS AN INTERIM CLAIM?</t>
  </si>
  <si>
    <t>Indicates an interim claim</t>
  </si>
  <si>
    <t>APR-DRG INFORMATION</t>
  </si>
  <si>
    <t>F</t>
  </si>
  <si>
    <t>Is length of stay &gt; interim claim threshold?</t>
  </si>
  <si>
    <t>Is discharge status equal to 30?</t>
  </si>
  <si>
    <t>Casemix relative weight--unadjusted</t>
  </si>
  <si>
    <t>Look up E10</t>
  </si>
  <si>
    <t>E13</t>
  </si>
  <si>
    <t>E12</t>
  </si>
  <si>
    <t>G</t>
  </si>
  <si>
    <t>Payment relative weight</t>
  </si>
  <si>
    <t xml:space="preserve">PAYMENT POLICY PARAMETERS SET BY MEDICAID--SUBJECT TO CHANGE </t>
  </si>
  <si>
    <t>National Average Length of Stay</t>
  </si>
  <si>
    <t>INFORMATION FROM THE HOSPITAL-- TO BE INPUT BY THE USER</t>
  </si>
  <si>
    <t>Total charges</t>
  </si>
  <si>
    <t>Interim per diem amount</t>
  </si>
  <si>
    <t xml:space="preserve">UB-04 Form Locator  47 </t>
  </si>
  <si>
    <t>UB-04 Form Locator 54 for payments by third parties</t>
  </si>
  <si>
    <t>District of Columbia Medicaid DRG Pricing Calculator</t>
  </si>
  <si>
    <t>Pediatric misc</t>
  </si>
  <si>
    <t>Adult gastroent</t>
  </si>
  <si>
    <t>Adult misc</t>
  </si>
  <si>
    <t>Pediatric respiratory</t>
  </si>
  <si>
    <t>Adult respiratory</t>
  </si>
  <si>
    <t>Adult circulatory</t>
  </si>
  <si>
    <t>Pediatric mental health</t>
  </si>
  <si>
    <t>Adult mental health</t>
  </si>
  <si>
    <t>Rehab</t>
  </si>
  <si>
    <t>Are charges &gt; interim claim threshold?</t>
  </si>
  <si>
    <t>DME add-on amount</t>
  </si>
  <si>
    <t>Allowed amount after DRG cost outlier payment decrease</t>
  </si>
  <si>
    <t>Allowed Amount</t>
  </si>
  <si>
    <t>Reimbursed amount including add-ons</t>
  </si>
  <si>
    <t>CALCULATION OF PAYMENT AND REIMBURSEMENT AMOUNT</t>
  </si>
  <si>
    <t>3) Add-ons are added once payment is calculated.</t>
  </si>
  <si>
    <t>Low-cost outlier threshold</t>
  </si>
  <si>
    <t xml:space="preserve">High-cost outlier threshold </t>
  </si>
  <si>
    <t>Marginal cost percentage</t>
  </si>
  <si>
    <t>Used for high-cost outlier adjustments</t>
  </si>
  <si>
    <t>Used for low-cost outlier adjustments</t>
  </si>
  <si>
    <t>Neonate adjustor</t>
  </si>
  <si>
    <t>For each hospital, the DRG base rate will reflect several factors:</t>
  </si>
  <si>
    <t>Look up E14</t>
  </si>
  <si>
    <t>Capital hospital-specific add-on payment (E16) for District hospitals due to separate from DRG payment- not applicable for interim claims</t>
  </si>
  <si>
    <t>DME Hospital-specific add-on payment (E17) separate from DRG payment- not applicable for interim claims</t>
  </si>
  <si>
    <t>Pediatric mental health adjustor</t>
  </si>
  <si>
    <t>Assigned via separate APR-DRG grouping software</t>
  </si>
  <si>
    <t>National average length of stay for this APR-DRG</t>
  </si>
  <si>
    <t>Interim claim threshold- days</t>
  </si>
  <si>
    <t>Interim claim threshold- dollars</t>
  </si>
  <si>
    <t>Threshold defining interim claims in days</t>
  </si>
  <si>
    <t>Threshold defining interim claims in dollars</t>
  </si>
  <si>
    <t>Per diem for pricing interim claims</t>
  </si>
  <si>
    <t xml:space="preserve">DRG base payment </t>
  </si>
  <si>
    <t>Is transfer payment adjustment &lt; DRG base payment so far?</t>
  </si>
  <si>
    <t>Est. cost = charges times CCR (E7 * E8)</t>
  </si>
  <si>
    <t xml:space="preserve">Is estimated loss &gt; outlier threshold </t>
  </si>
  <si>
    <t xml:space="preserve">DRG cost outlier payment increase </t>
  </si>
  <si>
    <t>DRG base rate (Hospital-specific including IME)</t>
  </si>
  <si>
    <t>Capital add-on payment (Hospital-specific)</t>
  </si>
  <si>
    <t>DME add-on payment (Hospital-specific)</t>
  </si>
  <si>
    <t>Cost-to-charge (CCR) ratio (Hospital-specific)</t>
  </si>
  <si>
    <t>Please note that per current policy, same day discharges (patient admitted and discharged on same date) are denied unless the patient status indicates death (20).</t>
  </si>
  <si>
    <t>DRG Base Rate and Add-on Amounts</t>
  </si>
  <si>
    <t>Used for DRG base payment</t>
  </si>
  <si>
    <t>Capital payment applies to in-District hospitals</t>
  </si>
  <si>
    <t>DME applies to in-District hospitals</t>
  </si>
  <si>
    <t>Length of stay (covered days)</t>
  </si>
  <si>
    <t>Policy Adjustor--Service</t>
  </si>
  <si>
    <t>Payment Relative Weight--No Age Adjustor</t>
  </si>
  <si>
    <t>Policy Adjustor--Age</t>
  </si>
  <si>
    <t>Payment Relative Weight--with Age Adjustor</t>
  </si>
  <si>
    <t>Medicaid Care Category (MCC)</t>
  </si>
  <si>
    <t xml:space="preserve">Under 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policy adjustors. It assumes the user knows which APR-DRG should be entered into the "calculator" sheet. For more information on APR-DRGs, contact 3M Health Information Systems, which developed the software and owns it.  </t>
  </si>
  <si>
    <t>This calculator spreadsheet is intended to be helpful to users, but it cannot capture all the editing and pricing complexity of the Medicaid claims processing system. In cases of payment calculation differences, the claims processing system should be considered correct.</t>
  </si>
  <si>
    <t>Capital add-on amount</t>
  </si>
  <si>
    <t>5) Maryland hospitals are not paid by DRG per Federal waiver. Maryland hospital reimbursement is not changing, but subject to its own unique method.</t>
  </si>
  <si>
    <t>This calculator spreadsheet is intended to be helpful to users, but it cannot capture all the editing and pricing complexity of the Medicaid claims processing system. In cases of difference, the claims processing system is correct.</t>
  </si>
  <si>
    <t xml:space="preserve">6. Inclusion of a service in this list does not necessarily imply coverage by DC Medicaid. </t>
  </si>
  <si>
    <t>Seizure</t>
  </si>
  <si>
    <t>Asthma</t>
  </si>
  <si>
    <t>Hypertension</t>
  </si>
  <si>
    <t>Cardiomyopathy</t>
  </si>
  <si>
    <t>Diabetes</t>
  </si>
  <si>
    <t>Rehabilitation</t>
  </si>
  <si>
    <t>Ungroupable</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</si>
  <si>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</si>
  <si>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</si>
  <si>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</si>
  <si>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</si>
  <si>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</si>
  <si>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</si>
  <si>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</si>
  <si>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</si>
  <si>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</si>
  <si>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</si>
  <si>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</si>
  <si>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</si>
  <si>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</si>
  <si>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</si>
  <si>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</si>
  <si>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</si>
  <si>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</si>
  <si>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</si>
  <si>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</si>
  <si>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</si>
  <si>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</si>
  <si>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</si>
  <si>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</si>
  <si>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</si>
  <si>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</si>
  <si>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</si>
  <si>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</si>
  <si>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</si>
  <si>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</si>
  <si>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</si>
  <si>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</si>
  <si>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</si>
  <si>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</si>
  <si>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</si>
  <si>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</si>
  <si>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</si>
  <si>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</si>
  <si>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</si>
  <si>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</si>
  <si>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</si>
  <si>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</si>
  <si>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</si>
  <si>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</si>
  <si>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</si>
  <si>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</si>
  <si>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</si>
  <si>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</si>
  <si>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</si>
  <si>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Cholecystectomy</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</si>
  <si>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</si>
  <si>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</si>
  <si>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</si>
  <si>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</si>
  <si>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</si>
  <si>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</si>
  <si>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</si>
  <si>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</si>
  <si>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</si>
  <si>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</si>
  <si>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</si>
  <si>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</si>
  <si>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</si>
  <si>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</si>
  <si>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</si>
  <si>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</si>
  <si>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</si>
  <si>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</si>
  <si>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</si>
  <si>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</si>
  <si>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</si>
  <si>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</si>
  <si>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</si>
  <si>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</si>
  <si>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</si>
  <si>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</si>
  <si>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</si>
  <si>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</si>
  <si>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</si>
  <si>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</si>
  <si>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</si>
  <si>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</si>
  <si>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</si>
  <si>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</si>
  <si>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</si>
  <si>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</si>
  <si>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</si>
  <si>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</si>
  <si>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</si>
  <si>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</si>
  <si>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</si>
  <si>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</si>
  <si>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</si>
  <si>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</si>
  <si>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</si>
  <si>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</si>
  <si>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</si>
  <si>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</si>
  <si>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For each stay, the DRG base payment will be calculated as the DC specific relative weight for the specific APR-DRG times a hospital-specific DRG base rate (indirect medical education (IME) included).  For the relative weight, see the DRG table tab, column E.</t>
  </si>
  <si>
    <t>2) The District-wide base rate is established and used for each hospital. IME is added to the district-wide base price; IME varies by hospital, so the hospital-specific base rate will differ.</t>
  </si>
  <si>
    <t>DC Relative Weights</t>
  </si>
  <si>
    <t>Obstetric adjustor</t>
  </si>
  <si>
    <t>Applied to neonate DRGs defined in tab 4-DRG Table</t>
  </si>
  <si>
    <t>Applied to pediatric mental health DRGs defined in tab 4-DRG Table</t>
  </si>
  <si>
    <t>Applied to obstetric DRGs defined in tab 4-DRG Table</t>
  </si>
  <si>
    <t>Medicaid Care Category</t>
  </si>
  <si>
    <t>Policy adjustor used (if applicable)</t>
  </si>
  <si>
    <t>Look up MCC from DRG table</t>
  </si>
  <si>
    <t>Calculated transfer/outlier payment adjustment</t>
  </si>
  <si>
    <t>6) Specialty hospitals are not represented in this calculator.</t>
  </si>
  <si>
    <t>Does discharge status = 02, 05, 63, 65, 66, 82, 85, 91, 93, 94?</t>
  </si>
  <si>
    <t>Pediatric miscellaneous adjustor</t>
  </si>
  <si>
    <t>Pediatric respiratory adjustor</t>
  </si>
  <si>
    <t>Applied to ped misc DRGs defined in tab 4-DRG Table</t>
  </si>
  <si>
    <t>Applied to ped resp DRGs defined in tab 4-DRG Table</t>
  </si>
  <si>
    <t xml:space="preserve">A "Frequently Asked Questions" document is available at  https://dhcf.dc.gov/page/rates-and-reimbursements, and is essential in understanding the payment method.  </t>
  </si>
  <si>
    <t xml:space="preserve">Indicates information to be input by the user (cells E7-E18).  
Look for an estimate of final payment in Cells E69 and E72. </t>
  </si>
  <si>
    <t xml:space="preserve">Indicates payment policy parameters set by Medicaid (cells E20-E31).  </t>
  </si>
  <si>
    <t>IF E40="Yes", then if (E9 &gt; E23), "Yes", else "No", else "N/A"</t>
  </si>
  <si>
    <t>IF E40="Yes", then if (E7&gt;E24), then "Yes", else "No", else "N/A"</t>
  </si>
  <si>
    <t>IF E41 or E42="Yes", (E9*E25), else 0</t>
  </si>
  <si>
    <t xml:space="preserve">Payment relative weight (E37) times hospital-specific base price w/IME (E15) </t>
  </si>
  <si>
    <t>IF E48 ="N/A" then ,"N/A", else if (E48&lt;E45), then "Yes" else "No"</t>
  </si>
  <si>
    <t>IF E49= "Yes", then E48,  else E45</t>
  </si>
  <si>
    <t>IF E52 &gt; E50  then "Loss" else "Gain"</t>
  </si>
  <si>
    <t>IF E53 = "Loss",  then est. cost minus allowed amount (E52-E50), else "N/A"</t>
  </si>
  <si>
    <t>IF E53 = "Loss",  then if loss &gt; threshold (E55 &gt; E20), then  "Yes", else "No", else "N/A"</t>
  </si>
  <si>
    <t xml:space="preserve">IF E56 = "Yes",  then if loss is less than high-cost outlier threshold (E55&lt;E20), then zero, else loss greater than high-cost threshold is multiplied times marginal cost threshold ((E55-E20)*E22), else 0   </t>
  </si>
  <si>
    <t>IF E53="Gain", then (E50-E52), else"N/A"</t>
  </si>
  <si>
    <t>IF E53="Gain", then if gain&gt; threshold (E59&gt;E21), then "Yes", else "No", else "N/A"</t>
  </si>
  <si>
    <t>IF E60="Yes",  then base payment(E45)/nat. ALOS (E38) times LOS ((E9)+1), else "NA"</t>
  </si>
  <si>
    <t>IF E61 ="N/A" then ,"N/A", else if (E61&lt;E45), then "Yes" else "No"</t>
  </si>
  <si>
    <t>IF E62="Yes", then pay transfer adjustment (E61), else E50</t>
  </si>
  <si>
    <t>IF E53="Loss", then allowed amount + high side outlier payment (E50+E57), else low-side outlier payment (E63)</t>
  </si>
  <si>
    <t xml:space="preserve">If interim claim (E43&gt;0), then interim claim (E43) amount as payment amount.  Otherwise, subtract other health coverage (E67) and patient share of cost (E68) from allowed amount (E65) to obtain payment amount. </t>
  </si>
  <si>
    <t>E72=E69+E70+E71, unless interim claim, in which case E72=E43</t>
  </si>
  <si>
    <t>Skip to E72 for final interim claim payment amount</t>
  </si>
  <si>
    <t>Casemix relative weight (E34) times policy adjustor (E36)</t>
  </si>
  <si>
    <t>IF E47="Yes", then base payment(E45)/nat. ALOS (E38) times LOS (E9+1), else "NA"</t>
  </si>
  <si>
    <t>4) Out of District (OOD) hospitals receive the District-wide DRG base rate with no IME addition to the base rate, or direct medical education (DME) or capital add-on.</t>
  </si>
  <si>
    <t>2. National Average Length of Stay is the trimmed arithmetic value.</t>
  </si>
  <si>
    <t>4. Substance abuse APR-DRGs are assigned to the mental health care categories.</t>
  </si>
  <si>
    <t>5. APR-DRGs 626-1 and 626-2 are assigned to the Normal Newborn care category while APR-DRGs 626-3 and 626-4 are assigned to the Neonate care category.  Similarly, APR-DRGs 640-1, 640-2, and 640-3 are assigned to the Normal Newborn care category while 640-4 is assigned to the Neonate care category.</t>
  </si>
  <si>
    <t>8. This spreadsheet includes data obtained through the use of proprietary computer software created, owned and licensed by the 3M Company. All copyrights in and to the 3MTM Software are owned by 3M. All rights reserved.</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</si>
  <si>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</si>
  <si>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</si>
  <si>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</si>
  <si>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</si>
  <si>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</si>
  <si>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</si>
  <si>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</si>
  <si>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</si>
  <si>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</si>
  <si>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</si>
  <si>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</si>
  <si>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</si>
  <si>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</si>
  <si>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</si>
  <si>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</si>
  <si>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</si>
  <si>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</si>
  <si>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</si>
  <si>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</si>
  <si>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</si>
  <si>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</si>
  <si>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</si>
  <si>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</si>
  <si>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</si>
  <si>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</si>
  <si>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</si>
  <si>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</si>
  <si>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</si>
  <si>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</si>
  <si>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</si>
  <si>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</si>
  <si>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</si>
  <si>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</si>
  <si>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</si>
  <si>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</si>
  <si>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</si>
  <si>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</si>
  <si>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</si>
  <si>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</si>
  <si>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</si>
  <si>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</si>
  <si>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</si>
  <si>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</si>
  <si>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</si>
  <si>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</si>
  <si>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</si>
  <si>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</si>
  <si>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</si>
  <si>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</si>
  <si>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</si>
  <si>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</si>
  <si>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</si>
  <si>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</si>
  <si>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</si>
  <si>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</si>
  <si>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</si>
  <si>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Chest pain</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</si>
  <si>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</si>
  <si>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</si>
  <si>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</si>
  <si>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</si>
  <si>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</si>
  <si>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</si>
  <si>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</si>
  <si>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</si>
  <si>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</si>
  <si>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</si>
  <si>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</si>
  <si>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</si>
  <si>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</si>
  <si>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</si>
  <si>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</si>
  <si>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</si>
  <si>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</si>
  <si>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</si>
  <si>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</si>
  <si>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</si>
  <si>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</si>
  <si>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</si>
  <si>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</si>
  <si>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</si>
  <si>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</si>
  <si>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</si>
  <si>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</si>
  <si>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</si>
  <si>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</si>
  <si>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</si>
  <si>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</si>
  <si>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</si>
  <si>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</si>
  <si>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</si>
  <si>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</si>
  <si>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</si>
  <si>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</si>
  <si>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</si>
  <si>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</si>
  <si>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</si>
  <si>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</si>
  <si>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</si>
  <si>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</si>
  <si>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</si>
  <si>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</si>
  <si>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</si>
  <si>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</si>
  <si>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</si>
  <si>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</si>
  <si>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</si>
  <si>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</si>
  <si>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</si>
  <si>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</si>
  <si>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</si>
  <si>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</si>
  <si>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</si>
  <si>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</si>
  <si>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</si>
  <si>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</si>
  <si>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</si>
  <si>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</si>
  <si>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</si>
  <si>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</si>
  <si>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</si>
  <si>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</si>
  <si>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</si>
  <si>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</si>
  <si>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</si>
  <si>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</si>
  <si>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</si>
  <si>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</si>
  <si>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</si>
  <si>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</si>
  <si>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</si>
  <si>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</si>
  <si>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</si>
  <si>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</si>
  <si>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</si>
  <si>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</si>
  <si>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</si>
  <si>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</si>
  <si>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</si>
  <si>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Sickle cell anemia crisis</t>
  </si>
  <si>
    <t>Acute leukemia</t>
  </si>
  <si>
    <t>Radiotherapy</t>
  </si>
  <si>
    <t>Chemotherapy for acute leukemia</t>
  </si>
  <si>
    <t>Other chemotherapy</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</si>
  <si>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</si>
  <si>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</si>
  <si>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</si>
  <si>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</si>
  <si>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</si>
  <si>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</si>
  <si>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</si>
  <si>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</si>
  <si>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</si>
  <si>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</si>
  <si>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Neonatal aftercare</t>
  </si>
  <si>
    <t>Principal diagnosis invalid as discharge diagnosis</t>
  </si>
  <si>
    <t>7. The Medicaid Care Category mapping was initially created by Conduent.</t>
  </si>
  <si>
    <t>Assign policy adjustor value depending on medicaid care category</t>
  </si>
  <si>
    <t>DC Medicaid DRG Pricing Calculator for Acute General Hospitals</t>
  </si>
  <si>
    <t>Normal newborn adjustor</t>
  </si>
  <si>
    <t>Applied to normal newborn DRGs defined in tab 4-DRG Table</t>
  </si>
  <si>
    <t>3. "Pediatric" is defined as under age 21. The Pediatric Mental Health adjustor applies to all stays within that MCC (see column J). The Neonate adjustor applies to all neonate MCCs. The Pediatric Misc policy adjustor applies to all stays with that MCC.  The Pediatric Respiratory policy adjustor applies to all stays with that MCC. The Normal Newborn policy adjustor applies to normal newborn MCCs.</t>
  </si>
  <si>
    <t>Autologous bone marrow transplant</t>
  </si>
  <si>
    <t>011-1</t>
  </si>
  <si>
    <t>011-2</t>
  </si>
  <si>
    <t>011-3</t>
  </si>
  <si>
    <t>011-4</t>
  </si>
  <si>
    <t>HIV with major HIV related condition</t>
  </si>
  <si>
    <t>DC Table of DRG Relative Weights V.42 for Acute General Hospitals</t>
  </si>
  <si>
    <t>1. Average length of stay and casemix relative values were calculated by 3M Health Information Systems for APR-DRG V.42, hospital-specific relative value (HSRV) weights.</t>
  </si>
  <si>
    <t>V.42 HSRV Relative Weight</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</si>
  <si>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</si>
  <si>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</si>
  <si>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</si>
  <si>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</si>
  <si>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</si>
  <si>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</si>
  <si>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</si>
  <si>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</si>
  <si>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</si>
  <si>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Procedure with diagnosis of rehabilitation, aftercare or other contact with health services</t>
  </si>
  <si>
    <t>Mental illness diagnosis with o.r. procedure</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</si>
  <si>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</si>
  <si>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</si>
  <si>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</si>
  <si>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</si>
  <si>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</si>
  <si>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</si>
  <si>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</si>
  <si>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</si>
  <si>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761-1</t>
  </si>
  <si>
    <t>Schizoaffective disorders</t>
  </si>
  <si>
    <t>761-2</t>
  </si>
  <si>
    <t>761-3</t>
  </si>
  <si>
    <t>761-4</t>
  </si>
  <si>
    <t>762-1</t>
  </si>
  <si>
    <t>Obsessive compulsive disorders</t>
  </si>
  <si>
    <t>762-2</t>
  </si>
  <si>
    <t>762-3</t>
  </si>
  <si>
    <t>762-4</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</si>
  <si>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</si>
  <si>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</si>
  <si>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</si>
  <si>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</si>
  <si>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</si>
  <si>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</si>
  <si>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Major respiratory and chest procedures</t>
  </si>
  <si>
    <t>Other respiratory and chest procedures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</si>
  <si>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</si>
  <si>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</si>
  <si>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</si>
  <si>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</si>
  <si>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</si>
  <si>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</si>
  <si>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</si>
  <si>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</si>
  <si>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Neonate birth weight 2000-2499 grams, normal newborn or neonate with other problem</t>
  </si>
  <si>
    <t>Neonate birth weight &gt; 2499 grams, normal newborn or neonate with other problem</t>
  </si>
  <si>
    <t>Tracheostomy with mv &gt;96 hours with extensive procedure</t>
  </si>
  <si>
    <t>Tracheostomy with mv &gt;96 hours without extensive procedure</t>
  </si>
  <si>
    <t>Extracorporeal membrane oxygenation (ecmo)</t>
  </si>
  <si>
    <t>Chimeric antigen receptor (car) t-cell and other immunotherapies</t>
  </si>
  <si>
    <t>Ventricular shunt procedures</t>
  </si>
  <si>
    <t>Spinal procedures</t>
  </si>
  <si>
    <t>Open extracranial vascular procedures</t>
  </si>
  <si>
    <t>Other nervous system and related procedures</t>
  </si>
  <si>
    <t>Other percutaneous intracranial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</si>
  <si>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</si>
  <si>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</si>
  <si>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</si>
  <si>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</si>
  <si>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</si>
  <si>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</si>
  <si>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</si>
  <si>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</si>
  <si>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Migraine and other headaches</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</si>
  <si>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</si>
  <si>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</si>
  <si>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</si>
  <si>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</si>
  <si>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</si>
  <si>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</si>
  <si>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</si>
  <si>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</si>
  <si>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</si>
  <si>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</si>
  <si>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throat, craniofacial, and neck procedures</t>
  </si>
  <si>
    <t>Ear, nose, mouth, throat and cranial or facial malignancies</t>
  </si>
  <si>
    <t>Vertigo and other labyrinth disorders</t>
  </si>
  <si>
    <t>Dental diseases and disorders</t>
  </si>
  <si>
    <t>Other ear, nose, mouth, throat and cranial or facial diagnoses</t>
  </si>
  <si>
    <t>Cardiac valve procedures with ami or complex principal diagnosis</t>
  </si>
  <si>
    <t>Cardiac valve procedures without ami or complex principal diagnosis</t>
  </si>
  <si>
    <t>Coronary bypass without ami or complex principal diagnosis</t>
  </si>
  <si>
    <t>Other cardiothoracic and thoracic circulatory procedures</t>
  </si>
  <si>
    <t>Major abdominal vascular procedures</t>
  </si>
  <si>
    <t>Permanent cardiac pacemaker implant without ami, heart failure or shock</t>
  </si>
  <si>
    <t>Percutaneous cardiac intervention without ami</t>
  </si>
  <si>
    <t>Insertion, revision and replacements of pacemaker and other cardiac devices</t>
  </si>
  <si>
    <t>Cardiac pacemaker and defibrillator revision except device replacement</t>
  </si>
  <si>
    <t>External heart assist devices</t>
  </si>
  <si>
    <t>Other circulatory system procedures</t>
  </si>
  <si>
    <t>Lower extremity vascular procedures</t>
  </si>
  <si>
    <t>Other peripheral vascular and related procedures</t>
  </si>
  <si>
    <t>Percutaneous structural cardiac procedures</t>
  </si>
  <si>
    <t>Cardiac catheterization for other non-coronary conditions</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</si>
  <si>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</si>
  <si>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</si>
  <si>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</si>
  <si>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</si>
  <si>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</si>
  <si>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</si>
  <si>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</si>
  <si>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</si>
  <si>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</si>
  <si>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</si>
  <si>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</si>
  <si>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Anal and perineal procedures</t>
  </si>
  <si>
    <t>Hernia procedures except inguinal, femoral and umbilical</t>
  </si>
  <si>
    <t>Inguinal, femoral and umbilical hernia procedures</t>
  </si>
  <si>
    <t>Other digestive system and abdominal procedures</t>
  </si>
  <si>
    <t>Major small bowel procedures</t>
  </si>
  <si>
    <t>Major large bowel procedures</t>
  </si>
  <si>
    <t>Appendectomy without complex principal diagnosis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</si>
  <si>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</si>
  <si>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</si>
  <si>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</si>
  <si>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</si>
  <si>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</si>
  <si>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</si>
  <si>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</si>
  <si>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Major biliary tract procedures</t>
  </si>
  <si>
    <t>Other hepatobiliary, pancreas and abdominal procedures</t>
  </si>
  <si>
    <t>Hepatic coma and other major acute liver disorders</t>
  </si>
  <si>
    <t>Malignancy of hepatobiliary system and pancreas</t>
  </si>
  <si>
    <t>Disorders of gallbladder and biliary tract</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</si>
  <si>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</si>
  <si>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</si>
  <si>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</si>
  <si>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</si>
  <si>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</si>
  <si>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</si>
  <si>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</si>
  <si>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</si>
  <si>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</si>
  <si>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</si>
  <si>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Dorsal and lumbar fusion procedure for curvature of back</t>
  </si>
  <si>
    <t>Dorsal and lumbar fusion procedure except for curvature of back</t>
  </si>
  <si>
    <t>Hip and femur fracture repair</t>
  </si>
  <si>
    <t>Other significant hip and femur surgery</t>
  </si>
  <si>
    <t>Vertebral and intervertebral spinal procedures including disc procedures</t>
  </si>
  <si>
    <t>Skin graft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</si>
  <si>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</si>
  <si>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</si>
  <si>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</si>
  <si>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</si>
  <si>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</si>
  <si>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</si>
  <si>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</si>
  <si>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</si>
  <si>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</si>
  <si>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</si>
  <si>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</si>
  <si>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</si>
  <si>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</si>
  <si>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</si>
  <si>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</si>
  <si>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Mastectomy procedures</t>
  </si>
  <si>
    <t>Breast procedures except mastectomy</t>
  </si>
  <si>
    <t>Other skin, subcutaneous tissue and related procedures</t>
  </si>
  <si>
    <t>Cellulitis and other skin infections</t>
  </si>
  <si>
    <t>Contusion, open wound and other trauma to skin and subcutaneous tissue</t>
  </si>
  <si>
    <t>Other skin, subcutaneous tissue and breast disorders</t>
  </si>
  <si>
    <t>Adrenal procedures</t>
  </si>
  <si>
    <t>Thyroid, parathyroid and thyroglossal procedures</t>
  </si>
  <si>
    <t>Other procedures for endocrine, nutritional and metabolic disorders</t>
  </si>
  <si>
    <t>Malnutrition, failure to thrive and other nutritional disorders</t>
  </si>
  <si>
    <t>Hypovolemia and related electrolyte disorders</t>
  </si>
  <si>
    <t>428-1</t>
  </si>
  <si>
    <t>Genetic disorders</t>
  </si>
  <si>
    <t>428-2</t>
  </si>
  <si>
    <t>428-3</t>
  </si>
  <si>
    <t>428-4</t>
  </si>
  <si>
    <t>Major bladder procedures</t>
  </si>
  <si>
    <t>Kidney and urinary tract procedures for malignancy</t>
  </si>
  <si>
    <t>Kidney and urinary tract procedures for non-malignancy</t>
  </si>
  <si>
    <t>Renal dialysis access device procedures</t>
  </si>
  <si>
    <t>Other bladder procedures</t>
  </si>
  <si>
    <t>Urethral and transurethral procedures</t>
  </si>
  <si>
    <t>Other kidney, urinary tract and related non-percutaneous procedures</t>
  </si>
  <si>
    <t>448-1</t>
  </si>
  <si>
    <t>Other kidney, urinary tract and related percutaneous procedures</t>
  </si>
  <si>
    <t>448-2</t>
  </si>
  <si>
    <t>448-3</t>
  </si>
  <si>
    <t>448-4</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</si>
  <si>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</si>
  <si>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</si>
  <si>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</si>
  <si>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</si>
  <si>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</si>
  <si>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</si>
  <si>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</si>
  <si>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</si>
  <si>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485-1</t>
  </si>
  <si>
    <t>Prostatectomy procedures</t>
  </si>
  <si>
    <t>485-2</t>
  </si>
  <si>
    <t>485-3</t>
  </si>
  <si>
    <t>485-4</t>
  </si>
  <si>
    <t>Uterine and adnexa procedures for ovarian and adnexal malignancy</t>
  </si>
  <si>
    <t>Uterine and adnexa procedures for non-ovarian and non-adnexal malignancy</t>
  </si>
  <si>
    <t>Uterine and adnexa procedures for non-malignancy except leiomyoma</t>
  </si>
  <si>
    <t>Female reproductive system reconstructive procedures</t>
  </si>
  <si>
    <t>Dilation and curettage for non-obstetric diagnoses</t>
  </si>
  <si>
    <t>Other female reproductive system and related procedures</t>
  </si>
  <si>
    <t>Uterine and adnexa procedures for leiomyoma</t>
  </si>
  <si>
    <t>520-1</t>
  </si>
  <si>
    <t>Other gyn procedures for malignancy</t>
  </si>
  <si>
    <t>520-2</t>
  </si>
  <si>
    <t>520-3</t>
  </si>
  <si>
    <t>520-4</t>
  </si>
  <si>
    <t>Menstrual and other female reproductive system disorders</t>
  </si>
  <si>
    <t>Splenic procedures</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</si>
  <si>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</si>
  <si>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</si>
  <si>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</si>
  <si>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</si>
  <si>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</si>
  <si>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</si>
  <si>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</si>
  <si>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</si>
  <si>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</si>
  <si>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</si>
  <si>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</si>
  <si>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Post-operative, post-traumatic, other device infections</t>
  </si>
  <si>
    <t>Fever and inflammatory conditions</t>
  </si>
  <si>
    <t>Other infectious and parasitic diseases</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</si>
  <si>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</si>
  <si>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</si>
  <si>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</si>
  <si>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</si>
  <si>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</si>
  <si>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without skin graft</t>
  </si>
  <si>
    <t>Partial thickness burns without skin graft</t>
  </si>
  <si>
    <t>851-1</t>
  </si>
  <si>
    <t>Gender related procedures</t>
  </si>
  <si>
    <t>851-2</t>
  </si>
  <si>
    <t>851-3</t>
  </si>
  <si>
    <t>851-4</t>
  </si>
  <si>
    <t>Signs, symptoms and other factors influencing health status</t>
  </si>
  <si>
    <t>Other aftercare and convalescence</t>
  </si>
  <si>
    <t>HIV with multiple major HIV related conditions</t>
  </si>
  <si>
    <t>HIV with multiple significant HIV related conditions</t>
  </si>
  <si>
    <t>HIV with one significant HIV condition or without significant related conditions</t>
  </si>
  <si>
    <t>Craniotomy for multiple significant trauma</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</si>
  <si>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</si>
  <si>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</si>
  <si>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</si>
  <si>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</si>
  <si>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</si>
  <si>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</si>
  <si>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</si>
  <si>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</si>
  <si>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</si>
  <si>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</si>
  <si>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</si>
  <si>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</si>
  <si>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</si>
  <si>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</si>
  <si>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</si>
  <si>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</si>
  <si>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respiratory distress syndrome or other major respiratory condition</t>
  </si>
  <si>
    <t>Neonate birth weight 1500-1999 grams with or without other significant condition</t>
  </si>
  <si>
    <t>Neonate birth weight 2000-2499 grams with respiratory distress syndrome or other major respiratory condition</t>
  </si>
  <si>
    <t>Neonate birth weight 2000-2499 grams with other significant condition</t>
  </si>
  <si>
    <t>Neonate birth weight &gt; 2499 grams with major cardiovascular procedure</t>
  </si>
  <si>
    <t>Neonate birth weight &gt; 2499 grams with other major procedure</t>
  </si>
  <si>
    <t>Neonate birth weight &gt; 2499 grams with respiratory distress syndrome or other major respiratory condition</t>
  </si>
  <si>
    <t>Neonate birth weight &gt; 2499 grams with other significant condition</t>
  </si>
  <si>
    <t>Effective for Discharges at General Acute Care Hospitals from 10/1/2025 to 9/30/2026</t>
  </si>
  <si>
    <t xml:space="preserve">This file is designed to enable interested parties to estimate payment under an APR-DRG payment method for inpatient fee-for-service stays covered by DC Medicaid.  This calculator can be used for discharges on and after October 1, 2025. The "Calculator" sheet incorporates the pricing logic for the DRG base payment, cost outlier payments, etc. The "DRG Table" sheet shows information specific to each APR-DRG. </t>
  </si>
  <si>
    <t>Effective 10/1/2025</t>
  </si>
  <si>
    <r>
      <t xml:space="preserve">1) A District-wide DRG base rate of </t>
    </r>
    <r>
      <rPr>
        <b/>
        <sz val="10"/>
        <color rgb="FFFF0000"/>
        <rFont val="Arial"/>
        <family val="2"/>
      </rPr>
      <t>$16,161.98</t>
    </r>
    <r>
      <rPr>
        <sz val="10"/>
        <rFont val="Arial"/>
        <family val="2"/>
      </rPr>
      <t>, set to achieve the overall budget target for fee-for-service DC Medicaid inpatient general acute care. Note that Cedar Hill receives a 2% increase to the base rate due to its primary location being in an economic development zone (EDZ).</t>
    </r>
  </si>
  <si>
    <r>
      <t>This spreadsheet includes data obtained through the use of proprietary computer software created, owned and licensed by Solventum. All copyrights in and to the Solventum</t>
    </r>
    <r>
      <rPr>
        <b/>
        <i/>
        <vertAlign val="superscript"/>
        <sz val="10"/>
        <color indexed="8"/>
        <rFont val="Arial Narrow"/>
        <family val="2"/>
      </rPr>
      <t>TM</t>
    </r>
    <r>
      <rPr>
        <b/>
        <i/>
        <sz val="10"/>
        <color indexed="8"/>
        <rFont val="Arial Narrow"/>
        <family val="2"/>
      </rPr>
      <t xml:space="preserve"> Software are owned by Solventum. All rights reserved.</t>
    </r>
  </si>
  <si>
    <t>In September 2025, DHCF advised each hospital of its calculated FY26 DRG base rate and add-ons.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</si>
</sst>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0.0_);[Red]\(0.0\)"/>
    <numFmt numFmtId="168" formatCode="&quot;$&quot;#,##0"/>
    <numFmt numFmtId="169" formatCode="0.00000"/>
    <numFmt numFmtId="170" formatCode="#,##0.00000_);\(#,##0.00000\)"/>
    <numFmt numFmtId="171" formatCode="[$-409]mmmm\ d\,\ yyyy;@"/>
  </numFmts>
  <fonts count="103">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b/>
      <i/>
      <sz val="10"/>
      <color indexed="9"/>
      <name val="Arial"/>
      <family val="2"/>
    </font>
    <font>
      <sz val="10"/>
      <color indexed="9"/>
      <name val="Arial"/>
      <family val="2"/>
    </font>
    <font>
      <b/>
      <i/>
      <sz val="10"/>
      <color indexed="8"/>
      <name val="Arial Narrow"/>
      <family val="2"/>
    </font>
    <font>
      <b/>
      <i/>
      <vertAlign val="superscript"/>
      <sz val="10"/>
      <color indexed="8"/>
      <name val="Arial Narrow"/>
      <family val="2"/>
    </font>
    <font>
      <b/>
      <sz val="2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0"/>
      <color indexed="9"/>
      <name val="Arial"/>
      <family val="2"/>
    </font>
    <font>
      <b/>
      <sz val="10"/>
      <color indexed="9"/>
      <name val="Arial"/>
      <family val="2"/>
    </font>
    <font>
      <b/>
      <i/>
      <sz val="10"/>
      <color indexed="8"/>
      <name val="Arial"/>
      <family val="2"/>
    </font>
    <font>
      <b/>
      <sz val="10"/>
      <color indexed="8"/>
      <name val="Arial"/>
      <family val="2"/>
    </font>
    <font>
      <i/>
      <sz val="10"/>
      <color indexed="8"/>
      <name val="Arial"/>
      <family val="2"/>
    </font>
    <font>
      <i/>
      <sz val="10"/>
      <color indexed="9"/>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0"/>
      <color theme="1"/>
      <name val="Arial Narrow"/>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7"/>
      <color rgb="FF000000"/>
      <name val="Arial"/>
      <family val="2"/>
    </font>
    <font>
      <i/>
      <sz val="11"/>
      <color rgb="FF7F7F7F"/>
      <name val="Calibri"/>
      <family val="2"/>
      <scheme val="minor"/>
    </font>
    <font>
      <u/>
      <sz val="10"/>
      <color rgb="FF004488"/>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1"/>
      <color theme="1"/>
      <name val="Arial"/>
      <family val="2"/>
    </font>
    <font>
      <sz val="11"/>
      <color theme="1"/>
      <name val="Arial Narrow"/>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B050"/>
      <name val="Arial"/>
      <family val="2"/>
    </font>
    <font>
      <sz val="10"/>
      <color theme="5" tint="0.39997558519241921"/>
      <name val="Arial"/>
      <family val="2"/>
    </font>
    <font>
      <sz val="10"/>
      <color rgb="FFFF0000"/>
      <name val="Arial"/>
      <family val="2"/>
    </font>
    <font>
      <b/>
      <sz val="10"/>
      <color theme="1"/>
      <name val="Arial"/>
      <family val="2"/>
    </font>
    <font>
      <b/>
      <sz val="16"/>
      <name val="Arial"/>
      <family val="2"/>
    </font>
    <font>
      <i/>
      <sz val="10"/>
      <name val="Arial"/>
      <family val="2"/>
    </font>
    <font>
      <b/>
      <sz val="8"/>
      <color theme="0"/>
      <name val="Arial"/>
      <family val="2"/>
    </font>
    <font>
      <b/>
      <sz val="8"/>
      <color indexed="9"/>
      <name val="Arial"/>
      <family val="2"/>
    </font>
    <font>
      <sz val="10"/>
      <color theme="0"/>
      <name val="Arial"/>
      <family val="2"/>
    </font>
    <font>
      <u/>
      <sz val="10"/>
      <color theme="10"/>
      <name val="Arial"/>
      <family val="2"/>
    </font>
    <font>
      <b/>
      <sz val="10"/>
      <color theme="0"/>
      <name val="Arial"/>
      <family val="2"/>
    </font>
    <font>
      <b/>
      <sz val="10"/>
      <color rgb="FFFF0000"/>
      <name val="Arial"/>
      <family val="2"/>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6"/>
        <bgColor indexed="64"/>
      </patternFill>
    </fill>
    <fill>
      <patternFill patternType="solid">
        <fgColor indexed="8"/>
        <bgColor indexed="64"/>
      </patternFill>
    </fill>
    <fill>
      <patternFill patternType="solid">
        <fgColor indexed="3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2F2F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55585A"/>
        <bgColor indexed="64"/>
      </patternFill>
    </fill>
    <fill>
      <patternFill patternType="solid">
        <fgColor rgb="FFAAAFB9"/>
        <bgColor indexed="64"/>
      </patternFill>
    </fill>
    <fill>
      <patternFill patternType="solid">
        <fgColor rgb="FFDADDDC"/>
        <bgColor indexed="64"/>
      </patternFill>
    </fill>
    <fill>
      <patternFill patternType="solid">
        <fgColor rgb="FF55585A"/>
        <bgColor indexed="0"/>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indexed="9"/>
      </top>
      <bottom style="thin">
        <color indexed="9"/>
      </bottom>
      <diagonal/>
    </border>
    <border>
      <left style="thin">
        <color rgb="FF7053AA"/>
      </left>
      <right/>
      <top style="thin">
        <color rgb="FF7053AA"/>
      </top>
      <bottom/>
      <diagonal/>
    </border>
    <border>
      <left style="thin">
        <color theme="0"/>
      </left>
      <right/>
      <top style="thin">
        <color theme="0"/>
      </top>
      <bottom/>
      <diagonal/>
    </border>
    <border>
      <left/>
      <right/>
      <top style="thin">
        <color theme="0"/>
      </top>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bottom/>
      <diagonal/>
    </border>
    <border>
      <left/>
      <right style="thin">
        <color rgb="FF55585A"/>
      </right>
      <top/>
      <bottom/>
      <diagonal/>
    </border>
    <border>
      <left style="thin">
        <color rgb="FF7053AA"/>
      </left>
      <right/>
      <top style="thin">
        <color rgb="FF55585A"/>
      </top>
      <bottom/>
      <diagonal/>
    </border>
    <border>
      <left/>
      <right style="thin">
        <color rgb="FF55585A"/>
      </right>
      <top style="thin">
        <color theme="0"/>
      </top>
      <bottom/>
      <diagonal/>
    </border>
    <border>
      <left/>
      <right style="thin">
        <color rgb="FF55585A"/>
      </right>
      <top style="thin">
        <color indexed="9"/>
      </top>
      <bottom style="thin">
        <color indexed="9"/>
      </bottom>
      <diagonal/>
    </border>
    <border>
      <left/>
      <right style="thin">
        <color rgb="FF55585A"/>
      </right>
      <top/>
      <bottom style="thin">
        <color theme="0"/>
      </bottom>
      <diagonal/>
    </border>
    <border>
      <left style="medium">
        <color indexed="64"/>
      </left>
      <right style="medium">
        <color indexed="64"/>
      </right>
      <top style="medium">
        <color indexed="64"/>
      </top>
      <bottom style="thin">
        <color rgb="FF55585A"/>
      </bottom>
      <diagonal/>
    </border>
    <border>
      <left style="thin">
        <color rgb="FF55585A"/>
      </left>
      <right/>
      <top style="thin">
        <color rgb="FF55585A"/>
      </top>
      <bottom style="thin">
        <color rgb="FF55585A"/>
      </bottom>
      <diagonal/>
    </border>
    <border>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
      <left style="thin">
        <color indexed="9"/>
      </left>
      <right style="thin">
        <color indexed="9"/>
      </right>
      <top/>
      <bottom style="thin">
        <color indexed="64"/>
      </bottom>
      <diagonal/>
    </border>
  </borders>
  <cellStyleXfs count="844">
    <xf numFmtId="0" fontId="0" fillId="0" borderId="0"/>
    <xf numFmtId="0" fontId="34" fillId="2" borderId="0" applyNumberFormat="0" applyBorder="0" applyAlignment="0" applyProtection="0"/>
    <xf numFmtId="0" fontId="66" fillId="28" borderId="0" applyNumberFormat="0" applyBorder="0" applyAlignment="0" applyProtection="0"/>
    <xf numFmtId="0" fontId="34" fillId="2" borderId="0" applyNumberFormat="0" applyBorder="0" applyAlignment="0" applyProtection="0"/>
    <xf numFmtId="0" fontId="7" fillId="2" borderId="0" applyNumberFormat="0" applyBorder="0" applyAlignment="0" applyProtection="0"/>
    <xf numFmtId="0" fontId="34" fillId="3" borderId="0" applyNumberFormat="0" applyBorder="0" applyAlignment="0" applyProtection="0"/>
    <xf numFmtId="0" fontId="66" fillId="29" borderId="0" applyNumberFormat="0" applyBorder="0" applyAlignment="0" applyProtection="0"/>
    <xf numFmtId="0" fontId="34" fillId="3" borderId="0" applyNumberFormat="0" applyBorder="0" applyAlignment="0" applyProtection="0"/>
    <xf numFmtId="0" fontId="7" fillId="3" borderId="0" applyNumberFormat="0" applyBorder="0" applyAlignment="0" applyProtection="0"/>
    <xf numFmtId="0" fontId="34" fillId="4" borderId="0" applyNumberFormat="0" applyBorder="0" applyAlignment="0" applyProtection="0"/>
    <xf numFmtId="0" fontId="66" fillId="30" borderId="0" applyNumberFormat="0" applyBorder="0" applyAlignment="0" applyProtection="0"/>
    <xf numFmtId="0" fontId="34" fillId="4" borderId="0" applyNumberFormat="0" applyBorder="0" applyAlignment="0" applyProtection="0"/>
    <xf numFmtId="0" fontId="7" fillId="4" borderId="0" applyNumberFormat="0" applyBorder="0" applyAlignment="0" applyProtection="0"/>
    <xf numFmtId="0" fontId="34" fillId="5" borderId="0" applyNumberFormat="0" applyBorder="0" applyAlignment="0" applyProtection="0"/>
    <xf numFmtId="0" fontId="66" fillId="31"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66" fillId="31" borderId="0" applyNumberFormat="0" applyBorder="0" applyAlignment="0" applyProtection="0"/>
    <xf numFmtId="0" fontId="34" fillId="6" borderId="0" applyNumberFormat="0" applyBorder="0" applyAlignment="0" applyProtection="0"/>
    <xf numFmtId="0" fontId="66" fillId="32" borderId="0" applyNumberFormat="0" applyBorder="0" applyAlignment="0" applyProtection="0"/>
    <xf numFmtId="0" fontId="34" fillId="6" borderId="0" applyNumberFormat="0" applyBorder="0" applyAlignment="0" applyProtection="0"/>
    <xf numFmtId="0" fontId="7" fillId="6" borderId="0" applyNumberFormat="0" applyBorder="0" applyAlignment="0" applyProtection="0"/>
    <xf numFmtId="0" fontId="34" fillId="7" borderId="0" applyNumberFormat="0" applyBorder="0" applyAlignment="0" applyProtection="0"/>
    <xf numFmtId="0" fontId="66" fillId="33" borderId="0" applyNumberFormat="0" applyBorder="0" applyAlignment="0" applyProtection="0"/>
    <xf numFmtId="0" fontId="34" fillId="7" borderId="0" applyNumberFormat="0" applyBorder="0" applyAlignment="0" applyProtection="0"/>
    <xf numFmtId="0" fontId="7" fillId="7" borderId="0" applyNumberFormat="0" applyBorder="0" applyAlignment="0" applyProtection="0"/>
    <xf numFmtId="0" fontId="34" fillId="8" borderId="0" applyNumberFormat="0" applyBorder="0" applyAlignment="0" applyProtection="0"/>
    <xf numFmtId="0" fontId="66" fillId="34"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9" borderId="0" applyNumberFormat="0" applyBorder="0" applyAlignment="0" applyProtection="0"/>
    <xf numFmtId="0" fontId="66" fillId="35" borderId="0" applyNumberFormat="0" applyBorder="0" applyAlignment="0" applyProtection="0"/>
    <xf numFmtId="0" fontId="34" fillId="9" borderId="0" applyNumberFormat="0" applyBorder="0" applyAlignment="0" applyProtection="0"/>
    <xf numFmtId="0" fontId="7" fillId="9" borderId="0" applyNumberFormat="0" applyBorder="0" applyAlignment="0" applyProtection="0"/>
    <xf numFmtId="0" fontId="34" fillId="10" borderId="0" applyNumberFormat="0" applyBorder="0" applyAlignment="0" applyProtection="0"/>
    <xf numFmtId="0" fontId="66" fillId="36" borderId="0" applyNumberFormat="0" applyBorder="0" applyAlignment="0" applyProtection="0"/>
    <xf numFmtId="0" fontId="34" fillId="10" borderId="0" applyNumberFormat="0" applyBorder="0" applyAlignment="0" applyProtection="0"/>
    <xf numFmtId="0" fontId="7" fillId="10" borderId="0" applyNumberFormat="0" applyBorder="0" applyAlignment="0" applyProtection="0"/>
    <xf numFmtId="0" fontId="34" fillId="5" borderId="0" applyNumberFormat="0" applyBorder="0" applyAlignment="0" applyProtection="0"/>
    <xf numFmtId="0" fontId="66" fillId="37"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34" fillId="8" borderId="0" applyNumberFormat="0" applyBorder="0" applyAlignment="0" applyProtection="0"/>
    <xf numFmtId="0" fontId="66" fillId="38"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11" borderId="0" applyNumberFormat="0" applyBorder="0" applyAlignment="0" applyProtection="0"/>
    <xf numFmtId="0" fontId="66" fillId="39" borderId="0" applyNumberFormat="0" applyBorder="0" applyAlignment="0" applyProtection="0"/>
    <xf numFmtId="0" fontId="34" fillId="11" borderId="0" applyNumberFormat="0" applyBorder="0" applyAlignment="0" applyProtection="0"/>
    <xf numFmtId="0" fontId="7" fillId="11" borderId="0" applyNumberFormat="0" applyBorder="0" applyAlignment="0" applyProtection="0"/>
    <xf numFmtId="0" fontId="37" fillId="12" borderId="0" applyNumberFormat="0" applyBorder="0" applyAlignment="0" applyProtection="0"/>
    <xf numFmtId="0" fontId="67" fillId="40" borderId="0" applyNumberFormat="0" applyBorder="0" applyAlignment="0" applyProtection="0"/>
    <xf numFmtId="0" fontId="37" fillId="12" borderId="0" applyNumberFormat="0" applyBorder="0" applyAlignment="0" applyProtection="0"/>
    <xf numFmtId="0" fontId="15" fillId="12" borderId="0" applyNumberFormat="0" applyBorder="0" applyAlignment="0" applyProtection="0"/>
    <xf numFmtId="0" fontId="37" fillId="9" borderId="0" applyNumberFormat="0" applyBorder="0" applyAlignment="0" applyProtection="0"/>
    <xf numFmtId="0" fontId="67" fillId="41" borderId="0" applyNumberFormat="0" applyBorder="0" applyAlignment="0" applyProtection="0"/>
    <xf numFmtId="0" fontId="37" fillId="9" borderId="0" applyNumberFormat="0" applyBorder="0" applyAlignment="0" applyProtection="0"/>
    <xf numFmtId="0" fontId="15" fillId="9" borderId="0" applyNumberFormat="0" applyBorder="0" applyAlignment="0" applyProtection="0"/>
    <xf numFmtId="0" fontId="37" fillId="10" borderId="0" applyNumberFormat="0" applyBorder="0" applyAlignment="0" applyProtection="0"/>
    <xf numFmtId="0" fontId="67" fillId="42" borderId="0" applyNumberFormat="0" applyBorder="0" applyAlignment="0" applyProtection="0"/>
    <xf numFmtId="0" fontId="37" fillId="10" borderId="0" applyNumberFormat="0" applyBorder="0" applyAlignment="0" applyProtection="0"/>
    <xf numFmtId="0" fontId="15" fillId="10" borderId="0" applyNumberFormat="0" applyBorder="0" applyAlignment="0" applyProtection="0"/>
    <xf numFmtId="0" fontId="37" fillId="13" borderId="0" applyNumberFormat="0" applyBorder="0" applyAlignment="0" applyProtection="0"/>
    <xf numFmtId="0" fontId="67" fillId="43"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37" fillId="14" borderId="0" applyNumberFormat="0" applyBorder="0" applyAlignment="0" applyProtection="0"/>
    <xf numFmtId="0" fontId="67" fillId="44"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5" borderId="0" applyNumberFormat="0" applyBorder="0" applyAlignment="0" applyProtection="0"/>
    <xf numFmtId="0" fontId="67" fillId="45" borderId="0" applyNumberFormat="0" applyBorder="0" applyAlignment="0" applyProtection="0"/>
    <xf numFmtId="0" fontId="37" fillId="15" borderId="0" applyNumberFormat="0" applyBorder="0" applyAlignment="0" applyProtection="0"/>
    <xf numFmtId="0" fontId="15" fillId="15" borderId="0" applyNumberFormat="0" applyBorder="0" applyAlignment="0" applyProtection="0"/>
    <xf numFmtId="0" fontId="37" fillId="16" borderId="0" applyNumberFormat="0" applyBorder="0" applyAlignment="0" applyProtection="0"/>
    <xf numFmtId="0" fontId="67" fillId="46" borderId="0" applyNumberFormat="0" applyBorder="0" applyAlignment="0" applyProtection="0"/>
    <xf numFmtId="0" fontId="37" fillId="16" borderId="0" applyNumberFormat="0" applyBorder="0" applyAlignment="0" applyProtection="0"/>
    <xf numFmtId="0" fontId="15" fillId="16" borderId="0" applyNumberFormat="0" applyBorder="0" applyAlignment="0" applyProtection="0"/>
    <xf numFmtId="0" fontId="37" fillId="17" borderId="0" applyNumberFormat="0" applyBorder="0" applyAlignment="0" applyProtection="0"/>
    <xf numFmtId="0" fontId="67" fillId="47" borderId="0" applyNumberFormat="0" applyBorder="0" applyAlignment="0" applyProtection="0"/>
    <xf numFmtId="0" fontId="37" fillId="17" borderId="0" applyNumberFormat="0" applyBorder="0" applyAlignment="0" applyProtection="0"/>
    <xf numFmtId="0" fontId="15" fillId="17" borderId="0" applyNumberFormat="0" applyBorder="0" applyAlignment="0" applyProtection="0"/>
    <xf numFmtId="0" fontId="37" fillId="18" borderId="0" applyNumberFormat="0" applyBorder="0" applyAlignment="0" applyProtection="0"/>
    <xf numFmtId="0" fontId="67" fillId="48" borderId="0" applyNumberFormat="0" applyBorder="0" applyAlignment="0" applyProtection="0"/>
    <xf numFmtId="0" fontId="37" fillId="18" borderId="0" applyNumberFormat="0" applyBorder="0" applyAlignment="0" applyProtection="0"/>
    <xf numFmtId="0" fontId="15" fillId="18" borderId="0" applyNumberFormat="0" applyBorder="0" applyAlignment="0" applyProtection="0"/>
    <xf numFmtId="0" fontId="37" fillId="13" borderId="0" applyNumberFormat="0" applyBorder="0" applyAlignment="0" applyProtection="0"/>
    <xf numFmtId="0" fontId="67" fillId="49"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67" fillId="49" borderId="0" applyNumberFormat="0" applyBorder="0" applyAlignment="0" applyProtection="0"/>
    <xf numFmtId="0" fontId="37" fillId="14" borderId="0" applyNumberFormat="0" applyBorder="0" applyAlignment="0" applyProtection="0"/>
    <xf numFmtId="0" fontId="67" fillId="50"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9" borderId="0" applyNumberFormat="0" applyBorder="0" applyAlignment="0" applyProtection="0"/>
    <xf numFmtId="0" fontId="67" fillId="51" borderId="0" applyNumberFormat="0" applyBorder="0" applyAlignment="0" applyProtection="0"/>
    <xf numFmtId="0" fontId="37" fillId="19" borderId="0" applyNumberFormat="0" applyBorder="0" applyAlignment="0" applyProtection="0"/>
    <xf numFmtId="0" fontId="15" fillId="19" borderId="0" applyNumberFormat="0" applyBorder="0" applyAlignment="0" applyProtection="0"/>
    <xf numFmtId="0" fontId="38" fillId="3" borderId="0" applyNumberFormat="0" applyBorder="0" applyAlignment="0" applyProtection="0"/>
    <xf numFmtId="0" fontId="68" fillId="52" borderId="0" applyNumberFormat="0" applyBorder="0" applyAlignment="0" applyProtection="0"/>
    <xf numFmtId="0" fontId="38" fillId="3" borderId="0" applyNumberFormat="0" applyBorder="0" applyAlignment="0" applyProtection="0"/>
    <xf numFmtId="0" fontId="52" fillId="3" borderId="0" applyNumberFormat="0" applyBorder="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69" fillId="53" borderId="15"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53" fillId="20" borderId="1" applyNumberFormat="0" applyAlignment="0" applyProtection="0"/>
    <xf numFmtId="0" fontId="53" fillId="20" borderId="1" applyNumberFormat="0" applyAlignment="0" applyProtection="0"/>
    <xf numFmtId="0" fontId="53" fillId="20" borderId="1" applyNumberFormat="0" applyAlignment="0" applyProtection="0"/>
    <xf numFmtId="0" fontId="40" fillId="21" borderId="2" applyNumberFormat="0" applyAlignment="0" applyProtection="0"/>
    <xf numFmtId="0" fontId="70" fillId="54" borderId="16" applyNumberFormat="0" applyAlignment="0" applyProtection="0"/>
    <xf numFmtId="0" fontId="40" fillId="21" borderId="2" applyNumberFormat="0" applyAlignment="0" applyProtection="0"/>
    <xf numFmtId="0" fontId="12" fillId="21" borderId="2" applyNumberFormat="0" applyAlignment="0" applyProtection="0"/>
    <xf numFmtId="43" fontId="6" fillId="0" borderId="0" applyFont="0" applyFill="0" applyBorder="0" applyAlignment="0" applyProtection="0"/>
    <xf numFmtId="43" fontId="51" fillId="0" borderId="0" applyFont="0" applyFill="0" applyBorder="0" applyAlignment="0" applyProtection="0"/>
    <xf numFmtId="43" fontId="33"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2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4"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2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23" fillId="0" borderId="0" applyFont="0" applyFill="0" applyBorder="0" applyAlignment="0" applyProtection="0"/>
    <xf numFmtId="44" fontId="51" fillId="0" borderId="0" applyFont="0" applyFill="0" applyBorder="0" applyAlignment="0" applyProtection="0"/>
    <xf numFmtId="44" fontId="6" fillId="0" borderId="0" applyFont="0" applyFill="0" applyBorder="0" applyAlignment="0" applyProtection="0"/>
    <xf numFmtId="0" fontId="71" fillId="0" borderId="17">
      <alignment horizontal="left"/>
    </xf>
    <xf numFmtId="0" fontId="41" fillId="0" borderId="0" applyNumberFormat="0" applyFill="0" applyBorder="0" applyAlignment="0" applyProtection="0"/>
    <xf numFmtId="0" fontId="72" fillId="0" borderId="0" applyNumberFormat="0" applyFill="0" applyBorder="0" applyAlignment="0" applyProtection="0"/>
    <xf numFmtId="0" fontId="41" fillId="0" borderId="0" applyNumberFormat="0" applyFill="0" applyBorder="0" applyAlignment="0" applyProtection="0"/>
    <xf numFmtId="0" fontId="54" fillId="0" borderId="0" applyNumberFormat="0" applyFill="0" applyBorder="0" applyAlignment="0" applyProtection="0"/>
    <xf numFmtId="0" fontId="73" fillId="0" borderId="0" applyNumberFormat="0" applyFill="0" applyBorder="0" applyAlignment="0" applyProtection="0"/>
    <xf numFmtId="0" fontId="42" fillId="4" borderId="0" applyNumberFormat="0" applyBorder="0" applyAlignment="0" applyProtection="0"/>
    <xf numFmtId="0" fontId="74" fillId="55" borderId="0" applyNumberFormat="0" applyBorder="0" applyAlignment="0" applyProtection="0"/>
    <xf numFmtId="0" fontId="42" fillId="4" borderId="0" applyNumberFormat="0" applyBorder="0" applyAlignment="0" applyProtection="0"/>
    <xf numFmtId="0" fontId="55" fillId="4" borderId="0" applyNumberFormat="0" applyBorder="0" applyAlignment="0" applyProtection="0"/>
    <xf numFmtId="0" fontId="43" fillId="0" borderId="3" applyNumberFormat="0" applyFill="0" applyAlignment="0" applyProtection="0"/>
    <xf numFmtId="0" fontId="75" fillId="0" borderId="18" applyNumberFormat="0" applyFill="0" applyAlignment="0" applyProtection="0"/>
    <xf numFmtId="0" fontId="43" fillId="0" borderId="3" applyNumberFormat="0" applyFill="0" applyAlignment="0" applyProtection="0"/>
    <xf numFmtId="0" fontId="56" fillId="0" borderId="3" applyNumberFormat="0" applyFill="0" applyAlignment="0" applyProtection="0"/>
    <xf numFmtId="0" fontId="44" fillId="0" borderId="4" applyNumberFormat="0" applyFill="0" applyAlignment="0" applyProtection="0"/>
    <xf numFmtId="0" fontId="76" fillId="0" borderId="19" applyNumberFormat="0" applyFill="0" applyAlignment="0" applyProtection="0"/>
    <xf numFmtId="0" fontId="44" fillId="0" borderId="4" applyNumberFormat="0" applyFill="0" applyAlignment="0" applyProtection="0"/>
    <xf numFmtId="0" fontId="57" fillId="0" borderId="4" applyNumberFormat="0" applyFill="0" applyAlignment="0" applyProtection="0"/>
    <xf numFmtId="0" fontId="45" fillId="0" borderId="5" applyNumberFormat="0" applyFill="0" applyAlignment="0" applyProtection="0"/>
    <xf numFmtId="0" fontId="77" fillId="0" borderId="20" applyNumberFormat="0" applyFill="0" applyAlignment="0" applyProtection="0"/>
    <xf numFmtId="0" fontId="45" fillId="0" borderId="5" applyNumberFormat="0" applyFill="0" applyAlignment="0" applyProtection="0"/>
    <xf numFmtId="0" fontId="58" fillId="0" borderId="5" applyNumberFormat="0" applyFill="0" applyAlignment="0" applyProtection="0"/>
    <xf numFmtId="0" fontId="45" fillId="0" borderId="0" applyNumberFormat="0" applyFill="0" applyBorder="0" applyAlignment="0" applyProtection="0"/>
    <xf numFmtId="0" fontId="77" fillId="0" borderId="0" applyNumberFormat="0" applyFill="0" applyBorder="0" applyAlignment="0" applyProtection="0"/>
    <xf numFmtId="0" fontId="45" fillId="0" borderId="0" applyNumberFormat="0" applyFill="0" applyBorder="0" applyAlignment="0" applyProtection="0"/>
    <xf numFmtId="0" fontId="58" fillId="0" borderId="0" applyNumberFormat="0" applyFill="0" applyBorder="0" applyAlignment="0" applyProtection="0"/>
    <xf numFmtId="0" fontId="78" fillId="0" borderId="0" applyNumberFormat="0" applyFill="0" applyBorder="0" applyAlignment="0" applyProtection="0">
      <alignment vertical="top"/>
      <protection locked="0"/>
    </xf>
    <xf numFmtId="0" fontId="79" fillId="0" borderId="0" applyNumberFormat="0" applyFill="0" applyBorder="0" applyAlignment="0" applyProtection="0"/>
    <xf numFmtId="0" fontId="2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81" fillId="56" borderId="15"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59" fillId="7" borderId="1" applyNumberFormat="0" applyAlignment="0" applyProtection="0"/>
    <xf numFmtId="0" fontId="59" fillId="7" borderId="1" applyNumberFormat="0" applyAlignment="0" applyProtection="0"/>
    <xf numFmtId="0" fontId="59" fillId="7" borderId="1" applyNumberFormat="0" applyAlignment="0" applyProtection="0"/>
    <xf numFmtId="0" fontId="47" fillId="0" borderId="6" applyNumberFormat="0" applyFill="0" applyAlignment="0" applyProtection="0"/>
    <xf numFmtId="0" fontId="82" fillId="0" borderId="21" applyNumberFormat="0" applyFill="0" applyAlignment="0" applyProtection="0"/>
    <xf numFmtId="0" fontId="47" fillId="0" borderId="6" applyNumberFormat="0" applyFill="0" applyAlignment="0" applyProtection="0"/>
    <xf numFmtId="0" fontId="60" fillId="0" borderId="6" applyNumberFormat="0" applyFill="0" applyAlignment="0" applyProtection="0"/>
    <xf numFmtId="0" fontId="48" fillId="22" borderId="0" applyNumberFormat="0" applyBorder="0" applyAlignment="0" applyProtection="0"/>
    <xf numFmtId="0" fontId="83" fillId="57" borderId="0" applyNumberFormat="0" applyBorder="0" applyAlignment="0" applyProtection="0"/>
    <xf numFmtId="0" fontId="48" fillId="22" borderId="0" applyNumberFormat="0" applyBorder="0" applyAlignment="0" applyProtection="0"/>
    <xf numFmtId="0" fontId="61" fillId="22"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34" fillId="0" borderId="0"/>
    <xf numFmtId="0" fontId="66" fillId="0" borderId="0"/>
    <xf numFmtId="0" fontId="66" fillId="0" borderId="0"/>
    <xf numFmtId="0" fontId="34" fillId="0" borderId="0"/>
    <xf numFmtId="0" fontId="64" fillId="0" borderId="0"/>
    <xf numFmtId="0" fontId="64" fillId="0" borderId="0"/>
    <xf numFmtId="0" fontId="65" fillId="0" borderId="0"/>
    <xf numFmtId="0" fontId="51" fillId="0" borderId="0"/>
    <xf numFmtId="0" fontId="64" fillId="0" borderId="0"/>
    <xf numFmtId="0" fontId="6" fillId="0" borderId="0"/>
    <xf numFmtId="0" fontId="84" fillId="0" borderId="0"/>
    <xf numFmtId="0" fontId="66" fillId="0" borderId="0"/>
    <xf numFmtId="0" fontId="84" fillId="0" borderId="0"/>
    <xf numFmtId="0" fontId="66" fillId="0" borderId="0"/>
    <xf numFmtId="0" fontId="85" fillId="0" borderId="0"/>
    <xf numFmtId="0" fontId="9" fillId="0" borderId="0"/>
    <xf numFmtId="0" fontId="66" fillId="0" borderId="0"/>
    <xf numFmtId="0" fontId="6" fillId="0" borderId="0"/>
    <xf numFmtId="0" fontId="6" fillId="0" borderId="0"/>
    <xf numFmtId="0" fontId="86" fillId="0" borderId="0"/>
    <xf numFmtId="0" fontId="66" fillId="0" borderId="0"/>
    <xf numFmtId="0" fontId="6" fillId="0" borderId="0"/>
    <xf numFmtId="0" fontId="66" fillId="0" borderId="0"/>
    <xf numFmtId="0" fontId="35" fillId="0" borderId="0"/>
    <xf numFmtId="0" fontId="19" fillId="0" borderId="0"/>
    <xf numFmtId="0" fontId="8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0" borderId="0"/>
    <xf numFmtId="0" fontId="6" fillId="0" borderId="0"/>
    <xf numFmtId="0" fontId="6" fillId="0" borderId="0"/>
    <xf numFmtId="0" fontId="34" fillId="0" borderId="0"/>
    <xf numFmtId="0" fontId="7" fillId="0" borderId="0"/>
    <xf numFmtId="0" fontId="84" fillId="0" borderId="0"/>
    <xf numFmtId="0" fontId="84" fillId="0" borderId="0"/>
    <xf numFmtId="0" fontId="84" fillId="0" borderId="0"/>
    <xf numFmtId="0" fontId="84"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3" fillId="58" borderId="22"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87" fillId="53" borderId="23"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62" fillId="20" borderId="8" applyNumberFormat="0" applyAlignment="0" applyProtection="0"/>
    <xf numFmtId="0" fontId="62" fillId="20" borderId="8" applyNumberFormat="0" applyAlignment="0" applyProtection="0"/>
    <xf numFmtId="9" fontId="6"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4" fillId="0" borderId="0" applyFont="0" applyFill="0" applyBorder="0" applyAlignment="0" applyProtection="0"/>
    <xf numFmtId="9" fontId="23" fillId="0" borderId="0" applyFont="0" applyFill="0" applyBorder="0" applyAlignment="0" applyProtection="0"/>
    <xf numFmtId="9" fontId="51"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41" fontId="7" fillId="0" borderId="24">
      <alignment horizontal="left"/>
    </xf>
    <xf numFmtId="0" fontId="21" fillId="0" borderId="0" applyNumberFormat="0" applyFill="0" applyBorder="0" applyAlignment="0" applyProtection="0"/>
    <xf numFmtId="0" fontId="88" fillId="0" borderId="0" applyNumberFormat="0" applyFill="0" applyBorder="0" applyAlignment="0" applyProtection="0"/>
    <xf numFmtId="0" fontId="21" fillId="0" borderId="0" applyNumberFormat="0" applyFill="0" applyBorder="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89" fillId="0" borderId="25"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50" fillId="0" borderId="0" applyNumberFormat="0" applyFill="0" applyBorder="0" applyAlignment="0" applyProtection="0"/>
    <xf numFmtId="0" fontId="9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5" fillId="0" borderId="0"/>
    <xf numFmtId="9" fontId="5" fillId="0" borderId="0" applyFont="0" applyFill="0" applyBorder="0" applyAlignment="0" applyProtection="0"/>
    <xf numFmtId="0" fontId="5" fillId="0" borderId="0"/>
    <xf numFmtId="0" fontId="4" fillId="0" borderId="0"/>
    <xf numFmtId="0" fontId="3" fillId="0" borderId="0"/>
    <xf numFmtId="0" fontId="100" fillId="0" borderId="0" applyNumberFormat="0" applyFill="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44">
    <xf numFmtId="0" fontId="0" fillId="0" borderId="0" xfId="0"/>
    <xf numFmtId="0" fontId="13" fillId="0" borderId="0" xfId="0" applyFont="1"/>
    <xf numFmtId="166" fontId="0" fillId="0" borderId="0" xfId="153" applyNumberFormat="1" applyFont="1" applyFill="1" applyBorder="1"/>
    <xf numFmtId="0" fontId="6" fillId="24" borderId="0" xfId="0" applyFont="1" applyFill="1" applyAlignment="1" applyProtection="1">
      <alignment horizontal="left" vertical="center"/>
      <protection locked="0"/>
    </xf>
    <xf numFmtId="164" fontId="15" fillId="0" borderId="11" xfId="153" applyNumberFormat="1" applyFont="1" applyBorder="1" applyAlignment="1" applyProtection="1">
      <alignment horizontal="left" vertical="center"/>
      <protection locked="0"/>
    </xf>
    <xf numFmtId="164" fontId="15" fillId="0" borderId="10" xfId="153" applyNumberFormat="1" applyFont="1" applyBorder="1" applyAlignment="1" applyProtection="1">
      <alignment horizontal="left" vertical="center"/>
      <protection locked="0"/>
    </xf>
    <xf numFmtId="164" fontId="6" fillId="24" borderId="0" xfId="153" applyNumberFormat="1" applyFont="1" applyFill="1" applyBorder="1" applyAlignment="1" applyProtection="1">
      <alignment horizontal="left" vertical="center"/>
      <protection locked="0"/>
    </xf>
    <xf numFmtId="164" fontId="15" fillId="0" borderId="0" xfId="153" applyNumberFormat="1" applyFont="1" applyBorder="1" applyAlignment="1" applyProtection="1">
      <alignment horizontal="left" vertical="center"/>
      <protection locked="0"/>
    </xf>
    <xf numFmtId="164" fontId="15" fillId="24" borderId="0" xfId="153" applyNumberFormat="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6" fillId="24" borderId="28" xfId="0" applyFont="1" applyFill="1" applyBorder="1" applyAlignment="1" applyProtection="1">
      <alignment horizontal="left" vertical="center"/>
      <protection locked="0"/>
    </xf>
    <xf numFmtId="171" fontId="96" fillId="0" borderId="0" xfId="0" quotePrefix="1" applyNumberFormat="1" applyFont="1" applyAlignment="1">
      <alignment horizontal="left"/>
    </xf>
    <xf numFmtId="0" fontId="93" fillId="0" borderId="0" xfId="0" applyFont="1" applyAlignment="1" applyProtection="1">
      <alignment wrapText="1"/>
      <protection locked="0"/>
    </xf>
    <xf numFmtId="0" fontId="6" fillId="0" borderId="0" xfId="0" applyFont="1" applyProtection="1">
      <protection locked="0"/>
    </xf>
    <xf numFmtId="0" fontId="91" fillId="0" borderId="0" xfId="0" applyFont="1" applyAlignment="1" applyProtection="1">
      <alignment wrapText="1"/>
      <protection locked="0"/>
    </xf>
    <xf numFmtId="0" fontId="6" fillId="25" borderId="0" xfId="0" applyFont="1" applyFill="1" applyProtection="1">
      <protection locked="0"/>
    </xf>
    <xf numFmtId="0" fontId="27" fillId="0" borderId="0" xfId="0" applyFont="1" applyAlignment="1" applyProtection="1">
      <alignment wrapText="1"/>
      <protection locked="0"/>
    </xf>
    <xf numFmtId="0" fontId="6" fillId="25" borderId="0" xfId="0" applyFont="1" applyFill="1" applyAlignment="1" applyProtection="1">
      <alignment horizontal="center"/>
      <protection locked="0"/>
    </xf>
    <xf numFmtId="0" fontId="6" fillId="0" borderId="0" xfId="0" applyFont="1" applyAlignment="1" applyProtection="1">
      <alignment horizontal="center"/>
      <protection locked="0"/>
    </xf>
    <xf numFmtId="0" fontId="84" fillId="0" borderId="0" xfId="0" applyFont="1" applyAlignment="1" applyProtection="1">
      <alignment wrapText="1"/>
      <protection locked="0"/>
    </xf>
    <xf numFmtId="0" fontId="91" fillId="24" borderId="0" xfId="0" applyFont="1" applyFill="1" applyAlignment="1" applyProtection="1">
      <alignment horizontal="left" vertical="center" wrapText="1"/>
      <protection locked="0"/>
    </xf>
    <xf numFmtId="0" fontId="84" fillId="24" borderId="0" xfId="0" applyFont="1" applyFill="1" applyAlignment="1" applyProtection="1">
      <alignment horizontal="left" vertical="center" wrapText="1"/>
      <protection locked="0"/>
    </xf>
    <xf numFmtId="0" fontId="26" fillId="0" borderId="0" xfId="0" applyFont="1" applyProtection="1">
      <protection locked="0"/>
    </xf>
    <xf numFmtId="7" fontId="84" fillId="24" borderId="0" xfId="0" applyNumberFormat="1" applyFont="1" applyFill="1" applyAlignment="1" applyProtection="1">
      <alignment horizontal="left" vertical="center" wrapText="1"/>
      <protection locked="0"/>
    </xf>
    <xf numFmtId="7" fontId="91" fillId="24" borderId="0" xfId="0" applyNumberFormat="1" applyFont="1" applyFill="1" applyAlignment="1" applyProtection="1">
      <alignment horizontal="left" vertical="center" wrapText="1"/>
      <protection locked="0"/>
    </xf>
    <xf numFmtId="0" fontId="28" fillId="0" borderId="0" xfId="0" applyFont="1" applyAlignment="1" applyProtection="1">
      <alignment wrapText="1"/>
      <protection locked="0"/>
    </xf>
    <xf numFmtId="7" fontId="93" fillId="0" borderId="0" xfId="0" applyNumberFormat="1" applyFont="1" applyAlignment="1" applyProtection="1">
      <alignment wrapText="1"/>
      <protection locked="0"/>
    </xf>
    <xf numFmtId="0" fontId="92" fillId="0" borderId="0" xfId="0" applyFont="1" applyAlignment="1" applyProtection="1">
      <alignment horizontal="left"/>
      <protection locked="0"/>
    </xf>
    <xf numFmtId="7" fontId="6" fillId="0" borderId="0" xfId="0" applyNumberFormat="1" applyFont="1" applyAlignment="1" applyProtection="1">
      <alignment wrapText="1"/>
      <protection locked="0"/>
    </xf>
    <xf numFmtId="0" fontId="6" fillId="0" borderId="0" xfId="0" applyFont="1" applyAlignment="1" applyProtection="1">
      <alignment wrapText="1"/>
      <protection locked="0"/>
    </xf>
    <xf numFmtId="7" fontId="6" fillId="0" borderId="0" xfId="0" applyNumberFormat="1" applyFont="1" applyAlignment="1" applyProtection="1">
      <alignment horizontal="center"/>
      <protection locked="0"/>
    </xf>
    <xf numFmtId="164" fontId="6" fillId="24" borderId="0" xfId="153" applyNumberFormat="1" applyFont="1" applyFill="1" applyBorder="1" applyAlignment="1" applyProtection="1">
      <alignment horizontal="left" vertical="center"/>
    </xf>
    <xf numFmtId="0" fontId="6" fillId="0" borderId="0" xfId="0" applyFont="1" applyAlignment="1">
      <alignment horizontal="center" vertical="center" wrapText="1"/>
    </xf>
    <xf numFmtId="164" fontId="15" fillId="0" borderId="0" xfId="153" applyNumberFormat="1" applyFont="1" applyFill="1" applyBorder="1" applyAlignment="1" applyProtection="1">
      <alignment horizontal="left" vertical="center"/>
    </xf>
    <xf numFmtId="170" fontId="6" fillId="0" borderId="0" xfId="153" applyNumberFormat="1" applyFont="1" applyFill="1" applyBorder="1" applyAlignment="1" applyProtection="1">
      <alignment horizontal="center" vertical="center"/>
    </xf>
    <xf numFmtId="2" fontId="6" fillId="0" borderId="0" xfId="0" applyNumberFormat="1" applyFont="1" applyAlignment="1">
      <alignment horizontal="center" vertical="center" wrapText="1"/>
    </xf>
    <xf numFmtId="169" fontId="6" fillId="0" borderId="0" xfId="0" applyNumberFormat="1" applyFont="1" applyAlignment="1">
      <alignment horizontal="center" vertical="center" wrapText="1"/>
    </xf>
    <xf numFmtId="0" fontId="26" fillId="0" borderId="0" xfId="0" applyFont="1" applyAlignment="1">
      <alignment horizontal="center" vertical="center"/>
    </xf>
    <xf numFmtId="164" fontId="6" fillId="0" borderId="0" xfId="153" applyNumberFormat="1" applyFont="1" applyFill="1" applyBorder="1" applyAlignment="1" applyProtection="1">
      <alignment horizontal="left" vertical="center"/>
    </xf>
    <xf numFmtId="9" fontId="26" fillId="0" borderId="0" xfId="709" applyFont="1" applyFill="1" applyBorder="1" applyAlignment="1" applyProtection="1">
      <alignment horizontal="center" vertical="center" wrapText="1"/>
    </xf>
    <xf numFmtId="168" fontId="26" fillId="0" borderId="0" xfId="709" applyNumberFormat="1" applyFont="1" applyFill="1" applyBorder="1" applyAlignment="1" applyProtection="1">
      <alignment horizontal="center" vertical="center" wrapText="1"/>
    </xf>
    <xf numFmtId="165" fontId="6" fillId="0" borderId="0" xfId="243" applyNumberFormat="1" applyFont="1" applyFill="1" applyBorder="1" applyAlignment="1" applyProtection="1">
      <alignment horizontal="center" vertical="center"/>
    </xf>
    <xf numFmtId="164" fontId="26" fillId="0" borderId="0" xfId="153" applyNumberFormat="1" applyFont="1" applyFill="1" applyBorder="1" applyAlignment="1" applyProtection="1">
      <alignment horizontal="left" vertical="center"/>
    </xf>
    <xf numFmtId="7"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12" fillId="26" borderId="28" xfId="0" applyNumberFormat="1" applyFont="1" applyFill="1" applyBorder="1" applyAlignment="1">
      <alignment horizontal="center" vertical="center"/>
    </xf>
    <xf numFmtId="164" fontId="15" fillId="24" borderId="28" xfId="153" applyNumberFormat="1" applyFont="1" applyFill="1" applyBorder="1" applyAlignment="1" applyProtection="1">
      <alignment horizontal="left" vertical="center"/>
    </xf>
    <xf numFmtId="164" fontId="15" fillId="61" borderId="0" xfId="153" applyNumberFormat="1" applyFont="1" applyFill="1" applyBorder="1" applyAlignment="1" applyProtection="1">
      <alignment horizontal="left" vertical="center"/>
    </xf>
    <xf numFmtId="0" fontId="0" fillId="24" borderId="0" xfId="0" applyFill="1" applyAlignment="1">
      <alignment wrapText="1"/>
    </xf>
    <xf numFmtId="0" fontId="0" fillId="24" borderId="0" xfId="0" applyFill="1" applyAlignment="1">
      <alignment horizontal="left" wrapText="1"/>
    </xf>
    <xf numFmtId="0" fontId="0" fillId="24" borderId="33" xfId="0" applyFill="1" applyBorder="1" applyAlignment="1">
      <alignment wrapText="1"/>
    </xf>
    <xf numFmtId="0" fontId="0" fillId="24" borderId="34" xfId="0" applyFill="1" applyBorder="1" applyAlignment="1">
      <alignment wrapText="1"/>
    </xf>
    <xf numFmtId="0" fontId="0" fillId="24" borderId="35" xfId="0" applyFill="1" applyBorder="1" applyAlignment="1">
      <alignment wrapText="1"/>
    </xf>
    <xf numFmtId="0" fontId="0" fillId="24" borderId="39" xfId="0" applyFill="1" applyBorder="1" applyAlignment="1">
      <alignment wrapText="1"/>
    </xf>
    <xf numFmtId="0" fontId="0" fillId="24" borderId="40" xfId="0" applyFill="1" applyBorder="1" applyAlignment="1">
      <alignment wrapText="1"/>
    </xf>
    <xf numFmtId="0" fontId="6" fillId="24" borderId="39" xfId="0" applyFont="1" applyFill="1" applyBorder="1" applyAlignment="1">
      <alignment horizontal="left" wrapText="1"/>
    </xf>
    <xf numFmtId="0" fontId="0" fillId="24" borderId="40" xfId="0" applyFill="1"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12" fillId="64" borderId="10" xfId="0" applyFont="1" applyFill="1" applyBorder="1" applyAlignment="1" applyProtection="1">
      <alignment horizontal="left" vertical="center"/>
      <protection locked="0"/>
    </xf>
    <xf numFmtId="0" fontId="30" fillId="64" borderId="10" xfId="0" applyFont="1" applyFill="1" applyBorder="1" applyAlignment="1" applyProtection="1">
      <alignment horizontal="left" vertical="center"/>
      <protection locked="0"/>
    </xf>
    <xf numFmtId="0" fontId="30" fillId="64" borderId="0" xfId="0" applyFont="1" applyFill="1" applyAlignment="1" applyProtection="1">
      <alignment horizontal="center" vertical="center" wrapText="1"/>
      <protection locked="0"/>
    </xf>
    <xf numFmtId="164" fontId="30" fillId="64" borderId="10" xfId="153" applyNumberFormat="1" applyFont="1" applyFill="1" applyBorder="1" applyAlignment="1" applyProtection="1">
      <alignment horizontal="left" vertical="center"/>
      <protection locked="0"/>
    </xf>
    <xf numFmtId="0" fontId="12" fillId="64" borderId="11" xfId="0" applyFont="1" applyFill="1" applyBorder="1" applyAlignment="1">
      <alignment horizontal="center" vertical="center"/>
    </xf>
    <xf numFmtId="164" fontId="15" fillId="64" borderId="10" xfId="153" applyNumberFormat="1" applyFont="1" applyFill="1" applyBorder="1" applyAlignment="1" applyProtection="1">
      <alignment horizontal="left" vertical="center"/>
    </xf>
    <xf numFmtId="0" fontId="30" fillId="64" borderId="11" xfId="0" applyFont="1" applyFill="1" applyBorder="1" applyAlignment="1">
      <alignment horizontal="center" vertical="center"/>
    </xf>
    <xf numFmtId="164" fontId="26" fillId="64" borderId="10" xfId="153" applyNumberFormat="1" applyFont="1" applyFill="1" applyBorder="1" applyAlignment="1" applyProtection="1">
      <alignment horizontal="left" vertical="center"/>
    </xf>
    <xf numFmtId="0" fontId="30" fillId="64" borderId="10" xfId="0" applyFont="1" applyFill="1" applyBorder="1" applyAlignment="1">
      <alignment horizontal="center" vertical="center"/>
    </xf>
    <xf numFmtId="0" fontId="30" fillId="64" borderId="0" xfId="0" applyFont="1" applyFill="1" applyAlignment="1" applyProtection="1">
      <alignment horizontal="left" vertical="center"/>
      <protection locked="0"/>
    </xf>
    <xf numFmtId="0" fontId="30" fillId="64" borderId="0" xfId="0" applyFont="1" applyFill="1" applyAlignment="1">
      <alignment horizontal="center" vertical="center"/>
    </xf>
    <xf numFmtId="164" fontId="26" fillId="64" borderId="0" xfId="153" applyNumberFormat="1" applyFont="1" applyFill="1" applyBorder="1" applyAlignment="1" applyProtection="1">
      <alignment horizontal="left" vertical="center"/>
    </xf>
    <xf numFmtId="0" fontId="31" fillId="64" borderId="0" xfId="0" applyFont="1" applyFill="1" applyAlignment="1" applyProtection="1">
      <alignment horizontal="left" vertical="center"/>
      <protection locked="0"/>
    </xf>
    <xf numFmtId="165" fontId="32" fillId="64" borderId="0" xfId="0" applyNumberFormat="1" applyFont="1" applyFill="1" applyAlignment="1">
      <alignment horizontal="center" vertical="center"/>
    </xf>
    <xf numFmtId="164" fontId="32" fillId="64" borderId="0" xfId="153" applyNumberFormat="1" applyFont="1" applyFill="1" applyBorder="1" applyAlignment="1" applyProtection="1">
      <alignment horizontal="left" vertical="center"/>
    </xf>
    <xf numFmtId="0" fontId="12" fillId="64" borderId="0" xfId="0" applyFont="1" applyFill="1" applyAlignment="1" applyProtection="1">
      <alignment horizontal="left" vertical="center"/>
      <protection locked="0"/>
    </xf>
    <xf numFmtId="0" fontId="12" fillId="64" borderId="0" xfId="0" applyFont="1" applyFill="1" applyAlignment="1">
      <alignment horizontal="center" vertical="center"/>
    </xf>
    <xf numFmtId="164" fontId="15" fillId="64" borderId="0" xfId="153" applyNumberFormat="1" applyFont="1" applyFill="1" applyBorder="1" applyAlignment="1" applyProtection="1">
      <alignment horizontal="left" vertical="center"/>
    </xf>
    <xf numFmtId="0" fontId="6" fillId="65" borderId="0" xfId="0" applyFont="1" applyFill="1" applyAlignment="1" applyProtection="1">
      <alignment horizontal="left" vertical="center"/>
      <protection locked="0"/>
    </xf>
    <xf numFmtId="165" fontId="94" fillId="65" borderId="0" xfId="0" applyNumberFormat="1" applyFont="1" applyFill="1" applyAlignment="1">
      <alignment horizontal="center" vertical="center"/>
    </xf>
    <xf numFmtId="0" fontId="6" fillId="59" borderId="33" xfId="0" applyFont="1" applyFill="1" applyBorder="1" applyProtection="1">
      <protection locked="0"/>
    </xf>
    <xf numFmtId="0" fontId="6" fillId="62" borderId="34" xfId="0" applyFont="1" applyFill="1" applyBorder="1" applyAlignment="1" applyProtection="1">
      <alignment horizontal="center" vertical="center"/>
      <protection locked="0"/>
    </xf>
    <xf numFmtId="164" fontId="7" fillId="62" borderId="34" xfId="153" applyNumberFormat="1" applyFont="1" applyFill="1" applyBorder="1" applyAlignment="1" applyProtection="1">
      <alignment horizontal="center" vertical="center"/>
      <protection locked="0"/>
    </xf>
    <xf numFmtId="0" fontId="6" fillId="62" borderId="35" xfId="0" applyFont="1" applyFill="1" applyBorder="1" applyAlignment="1" applyProtection="1">
      <alignment horizontal="center" vertical="center" wrapText="1"/>
      <protection locked="0"/>
    </xf>
    <xf numFmtId="0" fontId="6" fillId="0" borderId="39" xfId="0" applyFont="1" applyBorder="1" applyProtection="1">
      <protection locked="0"/>
    </xf>
    <xf numFmtId="0" fontId="6" fillId="0" borderId="40" xfId="0" applyFont="1" applyBorder="1" applyAlignment="1">
      <alignment horizontal="left" vertical="center" wrapText="1"/>
    </xf>
    <xf numFmtId="0" fontId="84" fillId="0" borderId="40" xfId="0" applyFont="1" applyBorder="1" applyAlignment="1">
      <alignment horizontal="left" vertical="center" wrapText="1"/>
    </xf>
    <xf numFmtId="0" fontId="6" fillId="64" borderId="43" xfId="0" applyFont="1" applyFill="1" applyBorder="1" applyAlignment="1">
      <alignment horizontal="left" vertical="center" wrapText="1"/>
    </xf>
    <xf numFmtId="0" fontId="84" fillId="0" borderId="40" xfId="0" quotePrefix="1" applyFont="1" applyBorder="1" applyAlignment="1">
      <alignment horizontal="left" vertical="center" wrapText="1"/>
    </xf>
    <xf numFmtId="0" fontId="26" fillId="64" borderId="43" xfId="0" applyFont="1" applyFill="1" applyBorder="1" applyAlignment="1">
      <alignment horizontal="left" vertical="center" wrapText="1"/>
    </xf>
    <xf numFmtId="165" fontId="84" fillId="0" borderId="40" xfId="243" applyNumberFormat="1" applyFont="1" applyFill="1" applyBorder="1" applyAlignment="1" applyProtection="1">
      <alignment horizontal="left" vertical="center"/>
    </xf>
    <xf numFmtId="0" fontId="26" fillId="64" borderId="40" xfId="0" applyFont="1" applyFill="1" applyBorder="1" applyAlignment="1">
      <alignment horizontal="left" vertical="center" wrapText="1"/>
    </xf>
    <xf numFmtId="0" fontId="26" fillId="0" borderId="39" xfId="0" applyFont="1" applyBorder="1" applyProtection="1">
      <protection locked="0"/>
    </xf>
    <xf numFmtId="7" fontId="84" fillId="0" borderId="40" xfId="0" applyNumberFormat="1" applyFont="1" applyBorder="1" applyAlignment="1">
      <alignment horizontal="left" vertical="center" wrapText="1"/>
    </xf>
    <xf numFmtId="165" fontId="84" fillId="0" borderId="40" xfId="0" applyNumberFormat="1" applyFont="1" applyBorder="1" applyAlignment="1">
      <alignment horizontal="left" vertical="center" wrapText="1"/>
    </xf>
    <xf numFmtId="0" fontId="32" fillId="64" borderId="40" xfId="0" applyFont="1" applyFill="1" applyBorder="1" applyAlignment="1">
      <alignment horizontal="left" vertical="center" wrapText="1"/>
    </xf>
    <xf numFmtId="7" fontId="84" fillId="0" borderId="40" xfId="0" applyNumberFormat="1" applyFont="1" applyBorder="1" applyAlignment="1">
      <alignment vertical="center" wrapText="1"/>
    </xf>
    <xf numFmtId="0" fontId="6" fillId="64" borderId="40" xfId="0" applyFont="1" applyFill="1" applyBorder="1" applyAlignment="1">
      <alignment horizontal="left" vertical="center" wrapText="1"/>
    </xf>
    <xf numFmtId="0" fontId="6" fillId="0" borderId="36" xfId="0" applyFont="1" applyBorder="1" applyProtection="1">
      <protection locked="0"/>
    </xf>
    <xf numFmtId="0" fontId="6" fillId="24" borderId="37" xfId="0" applyFont="1" applyFill="1" applyBorder="1" applyAlignment="1" applyProtection="1">
      <alignment horizontal="left" vertical="center"/>
      <protection locked="0"/>
    </xf>
    <xf numFmtId="165" fontId="12" fillId="60" borderId="45" xfId="0" applyNumberFormat="1" applyFont="1" applyFill="1" applyBorder="1" applyAlignment="1">
      <alignment horizontal="center" vertical="center"/>
    </xf>
    <xf numFmtId="164" fontId="15" fillId="24" borderId="37" xfId="153" applyNumberFormat="1" applyFont="1" applyFill="1" applyBorder="1" applyAlignment="1" applyProtection="1">
      <alignment horizontal="left" vertical="center"/>
    </xf>
    <xf numFmtId="7" fontId="27" fillId="63" borderId="49" xfId="0" applyNumberFormat="1" applyFont="1" applyFill="1" applyBorder="1" applyAlignment="1" applyProtection="1">
      <alignment horizontal="center" vertical="center"/>
      <protection locked="0"/>
    </xf>
    <xf numFmtId="10" fontId="27" fillId="63" borderId="50" xfId="0" applyNumberFormat="1" applyFont="1" applyFill="1" applyBorder="1" applyAlignment="1" applyProtection="1">
      <alignment horizontal="center" vertical="center"/>
      <protection locked="0"/>
    </xf>
    <xf numFmtId="37" fontId="27" fillId="63" borderId="50" xfId="153" applyNumberFormat="1" applyFont="1" applyFill="1" applyBorder="1" applyAlignment="1" applyProtection="1">
      <alignment horizontal="center" vertical="center"/>
      <protection locked="0"/>
    </xf>
    <xf numFmtId="0" fontId="27" fillId="63" borderId="50" xfId="0" applyFont="1" applyFill="1" applyBorder="1" applyAlignment="1" applyProtection="1">
      <alignment horizontal="center" vertical="center"/>
      <protection locked="0"/>
    </xf>
    <xf numFmtId="165" fontId="27" fillId="63" borderId="50" xfId="243" applyNumberFormat="1" applyFont="1" applyFill="1" applyBorder="1" applyAlignment="1" applyProtection="1">
      <alignment horizontal="center" vertical="center"/>
      <protection locked="0"/>
    </xf>
    <xf numFmtId="0" fontId="15" fillId="63" borderId="51" xfId="0" applyFont="1" applyFill="1" applyBorder="1" applyAlignment="1" applyProtection="1">
      <alignment horizontal="center" vertical="center"/>
      <protection locked="0"/>
    </xf>
    <xf numFmtId="0" fontId="0" fillId="0" borderId="40" xfId="0" applyBorder="1"/>
    <xf numFmtId="0" fontId="15" fillId="63" borderId="50" xfId="0" applyFont="1" applyFill="1" applyBorder="1" applyAlignment="1" applyProtection="1">
      <alignment horizontal="center" vertical="center"/>
      <protection locked="0"/>
    </xf>
    <xf numFmtId="0" fontId="98" fillId="66" borderId="54" xfId="624" applyFont="1" applyFill="1" applyBorder="1" applyAlignment="1">
      <alignment wrapText="1"/>
    </xf>
    <xf numFmtId="0" fontId="98" fillId="66" borderId="55" xfId="624" applyFont="1" applyFill="1" applyBorder="1" applyAlignment="1">
      <alignment wrapText="1"/>
    </xf>
    <xf numFmtId="2" fontId="97" fillId="66" borderId="55" xfId="624" applyNumberFormat="1" applyFont="1" applyFill="1" applyBorder="1" applyAlignment="1">
      <alignment wrapText="1"/>
    </xf>
    <xf numFmtId="0" fontId="98" fillId="66" borderId="57" xfId="624" applyFont="1" applyFill="1" applyBorder="1" applyAlignment="1">
      <alignment wrapText="1"/>
    </xf>
    <xf numFmtId="0" fontId="98" fillId="66" borderId="58" xfId="624" applyFont="1" applyFill="1" applyBorder="1" applyAlignment="1">
      <alignment wrapText="1"/>
    </xf>
    <xf numFmtId="0" fontId="84" fillId="65" borderId="40" xfId="0" applyFont="1" applyFill="1" applyBorder="1" applyAlignment="1">
      <alignment horizontal="left" wrapText="1"/>
    </xf>
    <xf numFmtId="165" fontId="84" fillId="65" borderId="44" xfId="0" applyNumberFormat="1" applyFont="1" applyFill="1" applyBorder="1" applyAlignment="1">
      <alignment horizontal="left" wrapText="1"/>
    </xf>
    <xf numFmtId="165" fontId="84" fillId="65" borderId="38" xfId="0" applyNumberFormat="1" applyFont="1" applyFill="1" applyBorder="1" applyAlignment="1">
      <alignment horizontal="left" wrapText="1"/>
    </xf>
    <xf numFmtId="14" fontId="13" fillId="64" borderId="26" xfId="0" applyNumberFormat="1" applyFont="1" applyFill="1" applyBorder="1" applyAlignment="1">
      <alignment horizontal="left" vertical="center"/>
    </xf>
    <xf numFmtId="0" fontId="95" fillId="64" borderId="0" xfId="0" applyFont="1" applyFill="1" applyAlignment="1">
      <alignment horizontal="left" vertical="center"/>
    </xf>
    <xf numFmtId="0" fontId="95" fillId="64" borderId="40" xfId="0" applyFont="1" applyFill="1" applyBorder="1" applyAlignment="1">
      <alignment horizontal="left" vertical="center"/>
    </xf>
    <xf numFmtId="0" fontId="13" fillId="64" borderId="26" xfId="0" applyFont="1" applyFill="1" applyBorder="1" applyAlignment="1">
      <alignment horizontal="center" vertical="center"/>
    </xf>
    <xf numFmtId="0" fontId="28" fillId="64" borderId="0" xfId="0" applyFont="1" applyFill="1" applyAlignment="1">
      <alignment horizontal="center" vertical="center"/>
    </xf>
    <xf numFmtId="0" fontId="13" fillId="64" borderId="0" xfId="0" applyFont="1" applyFill="1" applyAlignment="1">
      <alignment horizontal="center" vertical="center"/>
    </xf>
    <xf numFmtId="164" fontId="27" fillId="64" borderId="0" xfId="153" applyNumberFormat="1" applyFont="1" applyFill="1" applyBorder="1" applyAlignment="1" applyProtection="1">
      <alignment horizontal="left" vertical="center"/>
    </xf>
    <xf numFmtId="0" fontId="13" fillId="64" borderId="40" xfId="0" applyFont="1" applyFill="1" applyBorder="1" applyAlignment="1">
      <alignment horizontal="center" vertical="center" wrapText="1"/>
    </xf>
    <xf numFmtId="0" fontId="30" fillId="64" borderId="29" xfId="0" applyFont="1" applyFill="1" applyBorder="1" applyAlignment="1">
      <alignment horizontal="left" vertical="center"/>
    </xf>
    <xf numFmtId="0" fontId="12" fillId="64" borderId="10" xfId="0" applyFont="1" applyFill="1" applyBorder="1" applyAlignment="1">
      <alignment horizontal="left" vertical="center"/>
    </xf>
    <xf numFmtId="0" fontId="6" fillId="64" borderId="13" xfId="0" applyFont="1" applyFill="1" applyBorder="1" applyAlignment="1">
      <alignment horizontal="center" vertical="center"/>
    </xf>
    <xf numFmtId="0" fontId="6" fillId="0" borderId="26" xfId="0" applyFont="1" applyBorder="1" applyAlignment="1">
      <alignment horizontal="left" vertical="center"/>
    </xf>
    <xf numFmtId="0" fontId="84" fillId="0" borderId="26" xfId="0" applyFont="1" applyBorder="1" applyAlignment="1">
      <alignment horizontal="left" vertical="center"/>
    </xf>
    <xf numFmtId="0" fontId="30" fillId="64" borderId="26" xfId="0" applyFont="1" applyFill="1" applyBorder="1" applyAlignment="1">
      <alignment horizontal="left" vertical="center"/>
    </xf>
    <xf numFmtId="0" fontId="26" fillId="0" borderId="26" xfId="0" applyFont="1" applyBorder="1" applyAlignment="1">
      <alignment horizontal="left" vertical="center"/>
    </xf>
    <xf numFmtId="0" fontId="29" fillId="64" borderId="26" xfId="0" applyFont="1" applyFill="1" applyBorder="1" applyAlignment="1">
      <alignment horizontal="left" vertical="center" indent="2"/>
    </xf>
    <xf numFmtId="0" fontId="22" fillId="64" borderId="26" xfId="0" applyFont="1" applyFill="1" applyBorder="1" applyAlignment="1">
      <alignment horizontal="left" vertical="center"/>
    </xf>
    <xf numFmtId="0" fontId="13" fillId="64" borderId="26" xfId="0" applyFont="1" applyFill="1" applyBorder="1" applyAlignment="1">
      <alignment horizontal="left" vertical="center"/>
    </xf>
    <xf numFmtId="0" fontId="6" fillId="24" borderId="27" xfId="0" applyFont="1" applyFill="1" applyBorder="1" applyAlignment="1">
      <alignment horizontal="left" vertical="center"/>
    </xf>
    <xf numFmtId="0" fontId="6" fillId="65" borderId="26" xfId="0" applyFont="1" applyFill="1" applyBorder="1"/>
    <xf numFmtId="0" fontId="6" fillId="24" borderId="37" xfId="0" applyFont="1" applyFill="1" applyBorder="1"/>
    <xf numFmtId="0" fontId="30" fillId="64" borderId="43" xfId="0" applyFont="1" applyFill="1" applyBorder="1" applyAlignment="1">
      <alignment horizontal="left" vertical="center" wrapText="1"/>
    </xf>
    <xf numFmtId="2" fontId="97" fillId="66" borderId="58" xfId="624" applyNumberFormat="1" applyFont="1" applyFill="1" applyBorder="1" applyAlignment="1">
      <alignment wrapText="1"/>
    </xf>
    <xf numFmtId="165" fontId="99" fillId="63" borderId="50" xfId="243" applyNumberFormat="1" applyFont="1" applyFill="1" applyBorder="1" applyAlignment="1" applyProtection="1">
      <alignment horizontal="center" vertical="center"/>
      <protection locked="0"/>
    </xf>
    <xf numFmtId="1" fontId="84" fillId="62" borderId="41" xfId="0" applyNumberFormat="1" applyFont="1" applyFill="1" applyBorder="1" applyAlignment="1" applyProtection="1">
      <alignment horizontal="left"/>
      <protection locked="0"/>
    </xf>
    <xf numFmtId="1" fontId="84" fillId="62" borderId="30" xfId="0" applyNumberFormat="1" applyFont="1" applyFill="1" applyBorder="1" applyAlignment="1" applyProtection="1">
      <alignment horizontal="left"/>
      <protection locked="0"/>
    </xf>
    <xf numFmtId="5" fontId="6" fillId="65" borderId="0" xfId="243" applyNumberFormat="1" applyFont="1" applyFill="1" applyBorder="1" applyAlignment="1" applyProtection="1">
      <alignment horizontal="center" vertical="center" wrapText="1"/>
    </xf>
    <xf numFmtId="9" fontId="6" fillId="65" borderId="0" xfId="709" applyFont="1" applyFill="1" applyBorder="1" applyAlignment="1" applyProtection="1">
      <alignment horizontal="center" vertical="center" wrapText="1"/>
    </xf>
    <xf numFmtId="1" fontId="6" fillId="65" borderId="0" xfId="709" applyNumberFormat="1" applyFont="1" applyFill="1" applyBorder="1" applyAlignment="1" applyProtection="1">
      <alignment horizontal="center" vertical="center" wrapText="1"/>
    </xf>
    <xf numFmtId="168" fontId="6" fillId="65" borderId="0" xfId="243" applyNumberFormat="1" applyFont="1" applyFill="1" applyBorder="1" applyAlignment="1" applyProtection="1">
      <alignment horizontal="center" vertical="center" wrapText="1"/>
    </xf>
    <xf numFmtId="2" fontId="6" fillId="65" borderId="0" xfId="153" applyNumberFormat="1" applyFont="1" applyFill="1" applyBorder="1" applyAlignment="1" applyProtection="1">
      <alignment horizontal="center" vertical="center" wrapText="1"/>
    </xf>
    <xf numFmtId="0" fontId="1" fillId="0" borderId="0" xfId="841"/>
    <xf numFmtId="0" fontId="3" fillId="0" borderId="0" xfId="842" applyFont="1"/>
    <xf numFmtId="0" fontId="97" fillId="63" borderId="55" xfId="841" applyFont="1" applyFill="1" applyBorder="1" applyAlignment="1">
      <alignment wrapText="1"/>
    </xf>
    <xf numFmtId="0" fontId="98" fillId="63" borderId="55" xfId="841" applyFont="1" applyFill="1" applyBorder="1" applyAlignment="1">
      <alignment wrapText="1"/>
    </xf>
    <xf numFmtId="0" fontId="98" fillId="63" borderId="55" xfId="841" applyFont="1" applyFill="1" applyBorder="1" applyAlignment="1">
      <alignment horizontal="left" wrapText="1"/>
    </xf>
    <xf numFmtId="0" fontId="98" fillId="63" borderId="56" xfId="841" applyFont="1" applyFill="1" applyBorder="1" applyAlignment="1">
      <alignment wrapText="1"/>
    </xf>
    <xf numFmtId="0" fontId="97" fillId="63" borderId="58" xfId="841" applyFont="1" applyFill="1" applyBorder="1" applyAlignment="1">
      <alignment wrapText="1"/>
    </xf>
    <xf numFmtId="0" fontId="97" fillId="63" borderId="62" xfId="841" applyFont="1" applyFill="1" applyBorder="1" applyAlignment="1">
      <alignment wrapText="1"/>
    </xf>
    <xf numFmtId="0" fontId="98" fillId="63" borderId="58" xfId="841" applyFont="1" applyFill="1" applyBorder="1" applyAlignment="1">
      <alignment wrapText="1"/>
    </xf>
    <xf numFmtId="0" fontId="98" fillId="63" borderId="58" xfId="841" applyFont="1" applyFill="1" applyBorder="1" applyAlignment="1">
      <alignment horizontal="left" wrapText="1"/>
    </xf>
    <xf numFmtId="0" fontId="98" fillId="63" borderId="59" xfId="841" applyFont="1" applyFill="1" applyBorder="1" applyAlignment="1">
      <alignment wrapText="1"/>
    </xf>
    <xf numFmtId="0" fontId="97" fillId="63" borderId="60" xfId="841" applyFont="1" applyFill="1" applyBorder="1" applyAlignment="1">
      <alignment horizontal="left" wrapText="1"/>
    </xf>
    <xf numFmtId="0" fontId="97" fillId="63" borderId="61" xfId="841" applyFont="1" applyFill="1" applyBorder="1" applyAlignment="1">
      <alignment horizontal="left" wrapText="1"/>
    </xf>
    <xf numFmtId="0" fontId="3" fillId="0" borderId="34" xfId="842" applyFont="1" applyBorder="1"/>
    <xf numFmtId="2" fontId="3" fillId="0" borderId="34" xfId="842" applyNumberFormat="1" applyFont="1" applyBorder="1"/>
    <xf numFmtId="169" fontId="3" fillId="0" borderId="34" xfId="842" applyNumberFormat="1" applyFont="1" applyBorder="1"/>
    <xf numFmtId="2" fontId="3" fillId="0" borderId="34" xfId="843" applyNumberFormat="1" applyFont="1" applyBorder="1"/>
    <xf numFmtId="169" fontId="3" fillId="0" borderId="35" xfId="842" applyNumberFormat="1" applyFont="1" applyBorder="1"/>
    <xf numFmtId="0" fontId="3" fillId="0" borderId="33" xfId="842" applyFont="1" applyBorder="1" applyAlignment="1">
      <alignment horizontal="left" indent="1"/>
    </xf>
    <xf numFmtId="0" fontId="3" fillId="0" borderId="34" xfId="842" applyFont="1" applyBorder="1" applyAlignment="1">
      <alignment horizontal="left" indent="1"/>
    </xf>
    <xf numFmtId="169" fontId="1" fillId="0" borderId="0" xfId="841" applyNumberFormat="1"/>
    <xf numFmtId="2" fontId="3" fillId="0" borderId="0" xfId="842" applyNumberFormat="1" applyFont="1"/>
    <xf numFmtId="169" fontId="3" fillId="0" borderId="0" xfId="842" applyNumberFormat="1" applyFont="1"/>
    <xf numFmtId="2" fontId="3" fillId="0" borderId="0" xfId="843" applyNumberFormat="1" applyFont="1"/>
    <xf numFmtId="169" fontId="3" fillId="0" borderId="40" xfId="842" applyNumberFormat="1" applyFont="1" applyBorder="1"/>
    <xf numFmtId="0" fontId="3" fillId="0" borderId="39" xfId="842" applyFont="1" applyBorder="1" applyAlignment="1">
      <alignment horizontal="left" indent="1"/>
    </xf>
    <xf numFmtId="0" fontId="3" fillId="0" borderId="0" xfId="842" applyFont="1" applyAlignment="1">
      <alignment horizontal="left" indent="1"/>
    </xf>
    <xf numFmtId="0" fontId="3" fillId="0" borderId="37" xfId="842" applyFont="1" applyBorder="1"/>
    <xf numFmtId="2" fontId="3" fillId="0" borderId="37" xfId="842" applyNumberFormat="1" applyFont="1" applyBorder="1"/>
    <xf numFmtId="169" fontId="3" fillId="0" borderId="37" xfId="842" applyNumberFormat="1" applyFont="1" applyBorder="1"/>
    <xf numFmtId="2" fontId="3" fillId="0" borderId="37" xfId="843" applyNumberFormat="1" applyFont="1" applyBorder="1"/>
    <xf numFmtId="169" fontId="3" fillId="0" borderId="38" xfId="842" applyNumberFormat="1" applyFont="1" applyBorder="1"/>
    <xf numFmtId="0" fontId="3" fillId="0" borderId="36" xfId="842" applyFont="1" applyBorder="1" applyAlignment="1">
      <alignment horizontal="left" indent="1"/>
    </xf>
    <xf numFmtId="0" fontId="3" fillId="0" borderId="37" xfId="842" applyFont="1" applyBorder="1" applyAlignment="1">
      <alignment horizontal="left" indent="1"/>
    </xf>
    <xf numFmtId="0" fontId="3" fillId="0" borderId="0" xfId="842" applyFont="1" applyAlignment="1">
      <alignment wrapText="1"/>
    </xf>
    <xf numFmtId="0" fontId="3" fillId="0" borderId="0" xfId="842" applyFont="1" applyAlignment="1">
      <alignment horizontal="left" vertical="top"/>
    </xf>
    <xf numFmtId="4" fontId="3" fillId="0" borderId="0" xfId="842" applyNumberFormat="1" applyFont="1"/>
    <xf numFmtId="2" fontId="6" fillId="0" borderId="0" xfId="0" applyNumberFormat="1" applyFont="1" applyProtection="1">
      <protection locked="0"/>
    </xf>
    <xf numFmtId="167" fontId="16" fillId="0" borderId="36" xfId="0" applyNumberFormat="1" applyFont="1" applyBorder="1" applyAlignment="1">
      <alignment horizontal="left" wrapText="1"/>
    </xf>
    <xf numFmtId="167" fontId="16" fillId="0" borderId="37" xfId="0" applyNumberFormat="1" applyFont="1" applyBorder="1" applyAlignment="1">
      <alignment horizontal="left" wrapText="1"/>
    </xf>
    <xf numFmtId="167" fontId="16" fillId="0" borderId="38" xfId="0" applyNumberFormat="1" applyFont="1" applyBorder="1" applyAlignment="1">
      <alignment horizontal="left" wrapText="1"/>
    </xf>
    <xf numFmtId="0" fontId="18" fillId="63" borderId="33" xfId="0" applyFont="1" applyFill="1" applyBorder="1" applyAlignment="1">
      <alignment horizontal="left" vertical="center"/>
    </xf>
    <xf numFmtId="0" fontId="18" fillId="63" borderId="34" xfId="0" applyFont="1" applyFill="1" applyBorder="1" applyAlignment="1">
      <alignment horizontal="left" vertical="center"/>
    </xf>
    <xf numFmtId="0" fontId="18" fillId="63" borderId="35" xfId="0" applyFont="1" applyFill="1" applyBorder="1" applyAlignment="1">
      <alignment horizontal="left" vertical="center"/>
    </xf>
    <xf numFmtId="15" fontId="101" fillId="63" borderId="36" xfId="0" quotePrefix="1" applyNumberFormat="1" applyFont="1" applyFill="1" applyBorder="1" applyAlignment="1">
      <alignment horizontal="left" vertical="center" wrapText="1"/>
    </xf>
    <xf numFmtId="0" fontId="101" fillId="63" borderId="37" xfId="0" applyFont="1" applyFill="1" applyBorder="1" applyAlignment="1">
      <alignment horizontal="left" vertical="center" wrapText="1"/>
    </xf>
    <xf numFmtId="0" fontId="101" fillId="63" borderId="38" xfId="0" applyFont="1" applyFill="1" applyBorder="1" applyAlignment="1">
      <alignment horizontal="left" vertical="center" wrapText="1"/>
    </xf>
    <xf numFmtId="0" fontId="6" fillId="24" borderId="39" xfId="0" applyFont="1" applyFill="1" applyBorder="1" applyAlignment="1">
      <alignment wrapText="1"/>
    </xf>
    <xf numFmtId="0" fontId="6" fillId="24" borderId="0" xfId="0" applyFont="1" applyFill="1" applyAlignment="1">
      <alignment wrapText="1"/>
    </xf>
    <xf numFmtId="0" fontId="6" fillId="24" borderId="40" xfId="0" applyFont="1" applyFill="1" applyBorder="1" applyAlignment="1">
      <alignment wrapText="1"/>
    </xf>
    <xf numFmtId="0" fontId="0" fillId="24" borderId="0" xfId="0" applyFill="1" applyAlignment="1">
      <alignment wrapText="1"/>
    </xf>
    <xf numFmtId="0" fontId="0" fillId="24" borderId="40" xfId="0" applyFill="1" applyBorder="1" applyAlignment="1">
      <alignment wrapText="1"/>
    </xf>
    <xf numFmtId="0" fontId="100" fillId="24" borderId="39" xfId="835" applyFill="1" applyBorder="1" applyAlignment="1">
      <alignment horizontal="left" wrapText="1"/>
    </xf>
    <xf numFmtId="0" fontId="100" fillId="24" borderId="0" xfId="835" applyFill="1" applyBorder="1" applyAlignment="1">
      <alignment horizontal="left" wrapText="1"/>
    </xf>
    <xf numFmtId="0" fontId="100" fillId="24" borderId="40" xfId="835" applyFill="1" applyBorder="1" applyAlignment="1">
      <alignment horizontal="left" wrapText="1"/>
    </xf>
    <xf numFmtId="0" fontId="6" fillId="24" borderId="36" xfId="0" applyFont="1" applyFill="1" applyBorder="1" applyAlignment="1">
      <alignment horizontal="left" wrapText="1"/>
    </xf>
    <xf numFmtId="0" fontId="6" fillId="24" borderId="37" xfId="0" applyFont="1" applyFill="1" applyBorder="1" applyAlignment="1">
      <alignment horizontal="left" wrapText="1"/>
    </xf>
    <xf numFmtId="0" fontId="6" fillId="24" borderId="38" xfId="0" applyFont="1" applyFill="1" applyBorder="1" applyAlignment="1">
      <alignment horizontal="left" wrapText="1"/>
    </xf>
    <xf numFmtId="0" fontId="95" fillId="64" borderId="31" xfId="0" applyFont="1" applyFill="1" applyBorder="1" applyAlignment="1">
      <alignment horizontal="left" vertical="center"/>
    </xf>
    <xf numFmtId="0" fontId="95" fillId="64" borderId="32" xfId="0" applyFont="1" applyFill="1" applyBorder="1" applyAlignment="1">
      <alignment horizontal="left" vertical="center"/>
    </xf>
    <xf numFmtId="0" fontId="95" fillId="64" borderId="42" xfId="0" applyFont="1" applyFill="1" applyBorder="1" applyAlignment="1">
      <alignment horizontal="left" vertical="center"/>
    </xf>
    <xf numFmtId="0" fontId="28" fillId="27" borderId="0" xfId="0" applyFont="1" applyFill="1" applyAlignment="1" applyProtection="1">
      <alignment horizontal="center"/>
      <protection locked="0"/>
    </xf>
    <xf numFmtId="0" fontId="29" fillId="64" borderId="12" xfId="0" applyFont="1" applyFill="1" applyBorder="1" applyAlignment="1">
      <alignment horizontal="left" vertical="center" wrapText="1"/>
    </xf>
    <xf numFmtId="0" fontId="29" fillId="64" borderId="43" xfId="0" applyFont="1" applyFill="1" applyBorder="1" applyAlignment="1">
      <alignment horizontal="left" vertical="center" wrapText="1"/>
    </xf>
    <xf numFmtId="14" fontId="6" fillId="64" borderId="46" xfId="0" applyNumberFormat="1" applyFont="1" applyFill="1" applyBorder="1" applyAlignment="1">
      <alignment horizontal="left" vertical="center" wrapText="1"/>
    </xf>
    <xf numFmtId="14" fontId="6" fillId="64" borderId="47" xfId="0" applyNumberFormat="1" applyFont="1" applyFill="1" applyBorder="1" applyAlignment="1">
      <alignment horizontal="left" vertical="center" wrapText="1"/>
    </xf>
    <xf numFmtId="14" fontId="6" fillId="64" borderId="48" xfId="0" applyNumberFormat="1" applyFont="1" applyFill="1" applyBorder="1" applyAlignment="1">
      <alignment horizontal="left" vertical="center" wrapText="1"/>
    </xf>
    <xf numFmtId="0" fontId="14" fillId="63" borderId="26" xfId="0" applyFont="1" applyFill="1" applyBorder="1" applyAlignment="1">
      <alignment horizontal="left" vertical="center" wrapText="1"/>
    </xf>
    <xf numFmtId="0" fontId="14" fillId="63" borderId="0" xfId="0" applyFont="1" applyFill="1" applyAlignment="1">
      <alignment horizontal="left" vertical="center" wrapText="1"/>
    </xf>
    <xf numFmtId="0" fontId="14" fillId="63" borderId="14" xfId="0" applyFont="1" applyFill="1" applyBorder="1" applyAlignment="1">
      <alignment horizontal="left" vertical="center" wrapText="1"/>
    </xf>
    <xf numFmtId="0" fontId="18" fillId="63" borderId="46" xfId="0" applyFont="1" applyFill="1" applyBorder="1" applyAlignment="1">
      <alignment horizontal="left"/>
    </xf>
    <xf numFmtId="0" fontId="18" fillId="63" borderId="47" xfId="0" applyFont="1" applyFill="1" applyBorder="1" applyAlignment="1">
      <alignment horizontal="left"/>
    </xf>
    <xf numFmtId="0" fontId="18" fillId="63" borderId="48" xfId="0" applyFont="1" applyFill="1" applyBorder="1" applyAlignment="1">
      <alignment horizontal="left"/>
    </xf>
    <xf numFmtId="0" fontId="96" fillId="65" borderId="46" xfId="0" applyFont="1" applyFill="1" applyBorder="1" applyAlignment="1">
      <alignment horizontal="left" vertical="center" wrapText="1"/>
    </xf>
    <xf numFmtId="0" fontId="96" fillId="65" borderId="47" xfId="0" applyFont="1" applyFill="1" applyBorder="1" applyAlignment="1">
      <alignment horizontal="left" vertical="center" wrapText="1"/>
    </xf>
    <xf numFmtId="0" fontId="96" fillId="65" borderId="48" xfId="0" applyFont="1" applyFill="1" applyBorder="1" applyAlignment="1">
      <alignment horizontal="left" vertical="center" wrapText="1"/>
    </xf>
    <xf numFmtId="0" fontId="6" fillId="0" borderId="39" xfId="0" applyFont="1" applyBorder="1" applyAlignment="1">
      <alignment horizontal="left" wrapText="1"/>
    </xf>
    <xf numFmtId="0" fontId="6" fillId="0" borderId="0" xfId="0" applyFont="1" applyAlignment="1">
      <alignment horizontal="left" wrapText="1"/>
    </xf>
    <xf numFmtId="0" fontId="6" fillId="0" borderId="40" xfId="0" applyFont="1" applyBorder="1" applyAlignment="1">
      <alignment horizontal="left"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3" xfId="0" applyFont="1" applyBorder="1" applyAlignment="1">
      <alignment horizontal="left" wrapText="1"/>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9" xfId="0" applyFont="1" applyBorder="1" applyAlignment="1">
      <alignment horizontal="left"/>
    </xf>
    <xf numFmtId="0" fontId="6" fillId="0" borderId="0" xfId="0" applyFont="1" applyAlignment="1">
      <alignment horizontal="left"/>
    </xf>
    <xf numFmtId="2" fontId="8" fillId="61" borderId="0" xfId="841" applyNumberFormat="1" applyFont="1" applyFill="1" applyAlignment="1">
      <alignment horizontal="left" vertical="center" wrapText="1"/>
    </xf>
    <xf numFmtId="0" fontId="97" fillId="63" borderId="52" xfId="841" applyFont="1" applyFill="1" applyBorder="1" applyAlignment="1">
      <alignment horizontal="center" wrapText="1"/>
    </xf>
    <xf numFmtId="0" fontId="97" fillId="63" borderId="53" xfId="841" applyFont="1" applyFill="1" applyBorder="1" applyAlignment="1">
      <alignment horizontal="center" wrapText="1"/>
    </xf>
    <xf numFmtId="0" fontId="18" fillId="63" borderId="39" xfId="841" applyFont="1" applyFill="1" applyBorder="1" applyAlignment="1">
      <alignment horizontal="left" vertical="center"/>
    </xf>
    <xf numFmtId="0" fontId="18" fillId="63" borderId="0" xfId="841" applyFont="1" applyFill="1" applyAlignment="1">
      <alignment horizontal="left" vertical="center"/>
    </xf>
    <xf numFmtId="0" fontId="18" fillId="63" borderId="40" xfId="841" applyFont="1" applyFill="1" applyBorder="1" applyAlignment="1">
      <alignment horizontal="left" vertical="center"/>
    </xf>
    <xf numFmtId="2" fontId="8" fillId="61" borderId="0" xfId="841" applyNumberFormat="1" applyFont="1" applyFill="1" applyAlignment="1">
      <alignment horizontal="left" vertical="center"/>
    </xf>
  </cellXfs>
  <cellStyles count="844">
    <cellStyle name="20% - Accent1 2" xfId="1" xr:uid="{00000000-0005-0000-0000-000000000000}"/>
    <cellStyle name="20% - Accent1 2 2" xfId="2" xr:uid="{00000000-0005-0000-0000-000001000000}"/>
    <cellStyle name="20% - Accent1 3" xfId="3" xr:uid="{00000000-0005-0000-0000-000002000000}"/>
    <cellStyle name="20% - Accent1 4" xfId="4" xr:uid="{00000000-0005-0000-0000-000003000000}"/>
    <cellStyle name="20% - Accent2 2" xfId="5" xr:uid="{00000000-0005-0000-0000-000004000000}"/>
    <cellStyle name="20% - Accent2 2 2" xfId="6" xr:uid="{00000000-0005-0000-0000-000005000000}"/>
    <cellStyle name="20% - Accent2 3" xfId="7" xr:uid="{00000000-0005-0000-0000-000006000000}"/>
    <cellStyle name="20% - Accent2 4" xfId="8" xr:uid="{00000000-0005-0000-0000-000007000000}"/>
    <cellStyle name="20% - Accent3 2" xfId="9" xr:uid="{00000000-0005-0000-0000-000008000000}"/>
    <cellStyle name="20% - Accent3 2 2" xfId="10" xr:uid="{00000000-0005-0000-0000-000009000000}"/>
    <cellStyle name="20% - Accent3 3" xfId="11" xr:uid="{00000000-0005-0000-0000-00000A000000}"/>
    <cellStyle name="20% - Accent3 4" xfId="12" xr:uid="{00000000-0005-0000-0000-00000B000000}"/>
    <cellStyle name="20% - Accent4 2" xfId="13" xr:uid="{00000000-0005-0000-0000-00000C000000}"/>
    <cellStyle name="20% - Accent4 2 2" xfId="14" xr:uid="{00000000-0005-0000-0000-00000D000000}"/>
    <cellStyle name="20% - Accent4 3" xfId="15" xr:uid="{00000000-0005-0000-0000-00000E000000}"/>
    <cellStyle name="20% - Accent4 4" xfId="16" xr:uid="{00000000-0005-0000-0000-00000F000000}"/>
    <cellStyle name="20% - Accent4 5" xfId="17" xr:uid="{00000000-0005-0000-0000-000010000000}"/>
    <cellStyle name="20% - Accent5 2" xfId="18" xr:uid="{00000000-0005-0000-0000-000011000000}"/>
    <cellStyle name="20% - Accent5 2 2" xfId="19" xr:uid="{00000000-0005-0000-0000-000012000000}"/>
    <cellStyle name="20% - Accent5 3" xfId="20" xr:uid="{00000000-0005-0000-0000-000013000000}"/>
    <cellStyle name="20% - Accent5 4" xfId="21" xr:uid="{00000000-0005-0000-0000-000014000000}"/>
    <cellStyle name="20% - Accent6 2" xfId="22" xr:uid="{00000000-0005-0000-0000-000015000000}"/>
    <cellStyle name="20% - Accent6 2 2" xfId="23" xr:uid="{00000000-0005-0000-0000-000016000000}"/>
    <cellStyle name="20% - Accent6 3" xfId="24" xr:uid="{00000000-0005-0000-0000-000017000000}"/>
    <cellStyle name="20% - Accent6 4" xfId="25" xr:uid="{00000000-0005-0000-0000-000018000000}"/>
    <cellStyle name="40% - Accent1 2" xfId="26" xr:uid="{00000000-0005-0000-0000-000019000000}"/>
    <cellStyle name="40% - Accent1 2 2" xfId="27" xr:uid="{00000000-0005-0000-0000-00001A000000}"/>
    <cellStyle name="40% - Accent1 3" xfId="28" xr:uid="{00000000-0005-0000-0000-00001B000000}"/>
    <cellStyle name="40% - Accent1 4" xfId="29" xr:uid="{00000000-0005-0000-0000-00001C000000}"/>
    <cellStyle name="40% - Accent2 2" xfId="30" xr:uid="{00000000-0005-0000-0000-00001D000000}"/>
    <cellStyle name="40% - Accent2 2 2" xfId="31" xr:uid="{00000000-0005-0000-0000-00001E000000}"/>
    <cellStyle name="40% - Accent2 3" xfId="32" xr:uid="{00000000-0005-0000-0000-00001F000000}"/>
    <cellStyle name="40% - Accent2 4" xfId="33" xr:uid="{00000000-0005-0000-0000-000020000000}"/>
    <cellStyle name="40% - Accent3 2" xfId="34" xr:uid="{00000000-0005-0000-0000-000021000000}"/>
    <cellStyle name="40% - Accent3 2 2" xfId="35" xr:uid="{00000000-0005-0000-0000-000022000000}"/>
    <cellStyle name="40% - Accent3 3" xfId="36" xr:uid="{00000000-0005-0000-0000-000023000000}"/>
    <cellStyle name="40% - Accent3 4" xfId="37" xr:uid="{00000000-0005-0000-0000-000024000000}"/>
    <cellStyle name="40% - Accent4 2" xfId="38" xr:uid="{00000000-0005-0000-0000-000025000000}"/>
    <cellStyle name="40% - Accent4 2 2" xfId="39" xr:uid="{00000000-0005-0000-0000-000026000000}"/>
    <cellStyle name="40% - Accent4 3" xfId="40" xr:uid="{00000000-0005-0000-0000-000027000000}"/>
    <cellStyle name="40% - Accent4 4" xfId="41" xr:uid="{00000000-0005-0000-0000-000028000000}"/>
    <cellStyle name="40% - Accent5 2" xfId="42" xr:uid="{00000000-0005-0000-0000-000029000000}"/>
    <cellStyle name="40% - Accent5 2 2" xfId="43" xr:uid="{00000000-0005-0000-0000-00002A000000}"/>
    <cellStyle name="40% - Accent5 3" xfId="44" xr:uid="{00000000-0005-0000-0000-00002B000000}"/>
    <cellStyle name="40% - Accent5 4" xfId="45" xr:uid="{00000000-0005-0000-0000-00002C000000}"/>
    <cellStyle name="40% - Accent6 2" xfId="46" xr:uid="{00000000-0005-0000-0000-00002D000000}"/>
    <cellStyle name="40% - Accent6 2 2" xfId="47" xr:uid="{00000000-0005-0000-0000-00002E000000}"/>
    <cellStyle name="40% - Accent6 3" xfId="48" xr:uid="{00000000-0005-0000-0000-00002F000000}"/>
    <cellStyle name="40% - Accent6 4" xfId="49" xr:uid="{00000000-0005-0000-0000-000030000000}"/>
    <cellStyle name="60% - Accent1 2" xfId="50" xr:uid="{00000000-0005-0000-0000-000031000000}"/>
    <cellStyle name="60% - Accent1 2 2" xfId="51" xr:uid="{00000000-0005-0000-0000-000032000000}"/>
    <cellStyle name="60% - Accent1 3" xfId="52" xr:uid="{00000000-0005-0000-0000-000033000000}"/>
    <cellStyle name="60% - Accent1 4" xfId="53" xr:uid="{00000000-0005-0000-0000-000034000000}"/>
    <cellStyle name="60% - Accent2 2" xfId="54" xr:uid="{00000000-0005-0000-0000-000035000000}"/>
    <cellStyle name="60% - Accent2 2 2" xfId="55" xr:uid="{00000000-0005-0000-0000-000036000000}"/>
    <cellStyle name="60% - Accent2 3" xfId="56" xr:uid="{00000000-0005-0000-0000-000037000000}"/>
    <cellStyle name="60% - Accent2 4" xfId="57" xr:uid="{00000000-0005-0000-0000-000038000000}"/>
    <cellStyle name="60% - Accent3 2" xfId="58" xr:uid="{00000000-0005-0000-0000-000039000000}"/>
    <cellStyle name="60% - Accent3 2 2" xfId="59" xr:uid="{00000000-0005-0000-0000-00003A000000}"/>
    <cellStyle name="60% - Accent3 3" xfId="60" xr:uid="{00000000-0005-0000-0000-00003B000000}"/>
    <cellStyle name="60% - Accent3 4" xfId="61" xr:uid="{00000000-0005-0000-0000-00003C000000}"/>
    <cellStyle name="60% - Accent4 2" xfId="62" xr:uid="{00000000-0005-0000-0000-00003D000000}"/>
    <cellStyle name="60% - Accent4 2 2" xfId="63" xr:uid="{00000000-0005-0000-0000-00003E000000}"/>
    <cellStyle name="60% - Accent4 3" xfId="64" xr:uid="{00000000-0005-0000-0000-00003F000000}"/>
    <cellStyle name="60% - Accent4 4" xfId="65" xr:uid="{00000000-0005-0000-0000-000040000000}"/>
    <cellStyle name="60% - Accent5 2" xfId="66" xr:uid="{00000000-0005-0000-0000-000041000000}"/>
    <cellStyle name="60% - Accent5 2 2" xfId="67" xr:uid="{00000000-0005-0000-0000-000042000000}"/>
    <cellStyle name="60% - Accent5 3" xfId="68" xr:uid="{00000000-0005-0000-0000-000043000000}"/>
    <cellStyle name="60% - Accent5 4" xfId="69" xr:uid="{00000000-0005-0000-0000-000044000000}"/>
    <cellStyle name="60% - Accent6 2" xfId="70" xr:uid="{00000000-0005-0000-0000-000045000000}"/>
    <cellStyle name="60% - Accent6 2 2" xfId="71" xr:uid="{00000000-0005-0000-0000-000046000000}"/>
    <cellStyle name="60% - Accent6 3" xfId="72" xr:uid="{00000000-0005-0000-0000-000047000000}"/>
    <cellStyle name="60% - Accent6 4" xfId="73" xr:uid="{00000000-0005-0000-0000-000048000000}"/>
    <cellStyle name="Accent1 2" xfId="74" xr:uid="{00000000-0005-0000-0000-000049000000}"/>
    <cellStyle name="Accent1 2 2" xfId="75" xr:uid="{00000000-0005-0000-0000-00004A000000}"/>
    <cellStyle name="Accent1 3" xfId="76" xr:uid="{00000000-0005-0000-0000-00004B000000}"/>
    <cellStyle name="Accent1 4" xfId="77" xr:uid="{00000000-0005-0000-0000-00004C000000}"/>
    <cellStyle name="Accent2 2" xfId="78" xr:uid="{00000000-0005-0000-0000-00004D000000}"/>
    <cellStyle name="Accent2 2 2" xfId="79" xr:uid="{00000000-0005-0000-0000-00004E000000}"/>
    <cellStyle name="Accent2 3" xfId="80" xr:uid="{00000000-0005-0000-0000-00004F000000}"/>
    <cellStyle name="Accent2 4" xfId="81" xr:uid="{00000000-0005-0000-0000-000050000000}"/>
    <cellStyle name="Accent3 2" xfId="82" xr:uid="{00000000-0005-0000-0000-000051000000}"/>
    <cellStyle name="Accent3 2 2" xfId="83" xr:uid="{00000000-0005-0000-0000-000052000000}"/>
    <cellStyle name="Accent3 3" xfId="84" xr:uid="{00000000-0005-0000-0000-000053000000}"/>
    <cellStyle name="Accent3 4" xfId="85" xr:uid="{00000000-0005-0000-0000-000054000000}"/>
    <cellStyle name="Accent4 2" xfId="86" xr:uid="{00000000-0005-0000-0000-000055000000}"/>
    <cellStyle name="Accent4 2 2" xfId="87" xr:uid="{00000000-0005-0000-0000-000056000000}"/>
    <cellStyle name="Accent4 3" xfId="88" xr:uid="{00000000-0005-0000-0000-000057000000}"/>
    <cellStyle name="Accent4 4" xfId="89" xr:uid="{00000000-0005-0000-0000-000058000000}"/>
    <cellStyle name="Accent4 5" xfId="90" xr:uid="{00000000-0005-0000-0000-000059000000}"/>
    <cellStyle name="Accent5 2" xfId="91" xr:uid="{00000000-0005-0000-0000-00005A000000}"/>
    <cellStyle name="Accent5 2 2" xfId="92" xr:uid="{00000000-0005-0000-0000-00005B000000}"/>
    <cellStyle name="Accent5 3" xfId="93" xr:uid="{00000000-0005-0000-0000-00005C000000}"/>
    <cellStyle name="Accent5 4" xfId="94" xr:uid="{00000000-0005-0000-0000-00005D000000}"/>
    <cellStyle name="Accent6 2" xfId="95" xr:uid="{00000000-0005-0000-0000-00005E000000}"/>
    <cellStyle name="Accent6 2 2" xfId="96" xr:uid="{00000000-0005-0000-0000-00005F000000}"/>
    <cellStyle name="Accent6 3" xfId="97" xr:uid="{00000000-0005-0000-0000-000060000000}"/>
    <cellStyle name="Accent6 4" xfId="98" xr:uid="{00000000-0005-0000-0000-000061000000}"/>
    <cellStyle name="Bad 2" xfId="99" xr:uid="{00000000-0005-0000-0000-000062000000}"/>
    <cellStyle name="Bad 2 2" xfId="100" xr:uid="{00000000-0005-0000-0000-000063000000}"/>
    <cellStyle name="Bad 3" xfId="101" xr:uid="{00000000-0005-0000-0000-000064000000}"/>
    <cellStyle name="Bad 4" xfId="102" xr:uid="{00000000-0005-0000-0000-000065000000}"/>
    <cellStyle name="Calculation 2" xfId="103" xr:uid="{00000000-0005-0000-0000-000066000000}"/>
    <cellStyle name="Calculation 2 2" xfId="104" xr:uid="{00000000-0005-0000-0000-000067000000}"/>
    <cellStyle name="Calculation 2 2 2" xfId="105" xr:uid="{00000000-0005-0000-0000-000068000000}"/>
    <cellStyle name="Calculation 2 2 2 2" xfId="106" xr:uid="{00000000-0005-0000-0000-000069000000}"/>
    <cellStyle name="Calculation 2 2 2 2 2" xfId="107" xr:uid="{00000000-0005-0000-0000-00006A000000}"/>
    <cellStyle name="Calculation 2 2 2 2 3" xfId="108" xr:uid="{00000000-0005-0000-0000-00006B000000}"/>
    <cellStyle name="Calculation 2 2 2 3" xfId="109" xr:uid="{00000000-0005-0000-0000-00006C000000}"/>
    <cellStyle name="Calculation 2 2 2 4" xfId="110" xr:uid="{00000000-0005-0000-0000-00006D000000}"/>
    <cellStyle name="Calculation 2 2 3" xfId="111" xr:uid="{00000000-0005-0000-0000-00006E000000}"/>
    <cellStyle name="Calculation 2 2 3 2" xfId="112" xr:uid="{00000000-0005-0000-0000-00006F000000}"/>
    <cellStyle name="Calculation 2 2 3 3" xfId="113" xr:uid="{00000000-0005-0000-0000-000070000000}"/>
    <cellStyle name="Calculation 2 2 4" xfId="114" xr:uid="{00000000-0005-0000-0000-000071000000}"/>
    <cellStyle name="Calculation 2 2 5" xfId="115" xr:uid="{00000000-0005-0000-0000-000072000000}"/>
    <cellStyle name="Calculation 2 3" xfId="116" xr:uid="{00000000-0005-0000-0000-000073000000}"/>
    <cellStyle name="Calculation 2 3 2" xfId="117" xr:uid="{00000000-0005-0000-0000-000074000000}"/>
    <cellStyle name="Calculation 2 3 2 2" xfId="118" xr:uid="{00000000-0005-0000-0000-000075000000}"/>
    <cellStyle name="Calculation 2 3 2 3" xfId="119" xr:uid="{00000000-0005-0000-0000-000076000000}"/>
    <cellStyle name="Calculation 2 3 3" xfId="120" xr:uid="{00000000-0005-0000-0000-000077000000}"/>
    <cellStyle name="Calculation 2 3 4" xfId="121" xr:uid="{00000000-0005-0000-0000-000078000000}"/>
    <cellStyle name="Calculation 2 4" xfId="122" xr:uid="{00000000-0005-0000-0000-000079000000}"/>
    <cellStyle name="Calculation 2 5" xfId="123" xr:uid="{00000000-0005-0000-0000-00007A000000}"/>
    <cellStyle name="Calculation 2 5 2" xfId="124" xr:uid="{00000000-0005-0000-0000-00007B000000}"/>
    <cellStyle name="Calculation 2 5 3" xfId="125" xr:uid="{00000000-0005-0000-0000-00007C000000}"/>
    <cellStyle name="Calculation 2 6" xfId="126" xr:uid="{00000000-0005-0000-0000-00007D000000}"/>
    <cellStyle name="Calculation 2 7" xfId="127" xr:uid="{00000000-0005-0000-0000-00007E000000}"/>
    <cellStyle name="Calculation 3" xfId="128" xr:uid="{00000000-0005-0000-0000-00007F000000}"/>
    <cellStyle name="Calculation 3 2" xfId="129" xr:uid="{00000000-0005-0000-0000-000080000000}"/>
    <cellStyle name="Calculation 3 2 2" xfId="130" xr:uid="{00000000-0005-0000-0000-000081000000}"/>
    <cellStyle name="Calculation 3 2 2 2" xfId="131" xr:uid="{00000000-0005-0000-0000-000082000000}"/>
    <cellStyle name="Calculation 3 2 2 3" xfId="132" xr:uid="{00000000-0005-0000-0000-000083000000}"/>
    <cellStyle name="Calculation 3 2 3" xfId="133" xr:uid="{00000000-0005-0000-0000-000084000000}"/>
    <cellStyle name="Calculation 3 2 4" xfId="134" xr:uid="{00000000-0005-0000-0000-000085000000}"/>
    <cellStyle name="Calculation 3 3" xfId="135" xr:uid="{00000000-0005-0000-0000-000086000000}"/>
    <cellStyle name="Calculation 3 3 2" xfId="136" xr:uid="{00000000-0005-0000-0000-000087000000}"/>
    <cellStyle name="Calculation 3 3 3" xfId="137" xr:uid="{00000000-0005-0000-0000-000088000000}"/>
    <cellStyle name="Calculation 3 4" xfId="138" xr:uid="{00000000-0005-0000-0000-000089000000}"/>
    <cellStyle name="Calculation 3 5" xfId="139" xr:uid="{00000000-0005-0000-0000-00008A000000}"/>
    <cellStyle name="Calculation 4" xfId="140" xr:uid="{00000000-0005-0000-0000-00008B000000}"/>
    <cellStyle name="Calculation 4 2" xfId="141" xr:uid="{00000000-0005-0000-0000-00008C000000}"/>
    <cellStyle name="Calculation 4 2 2" xfId="142" xr:uid="{00000000-0005-0000-0000-00008D000000}"/>
    <cellStyle name="Calculation 4 2 3" xfId="143" xr:uid="{00000000-0005-0000-0000-00008E000000}"/>
    <cellStyle name="Calculation 4 3" xfId="144" xr:uid="{00000000-0005-0000-0000-00008F000000}"/>
    <cellStyle name="Calculation 4 4" xfId="145" xr:uid="{00000000-0005-0000-0000-000090000000}"/>
    <cellStyle name="Calculation 5" xfId="146" xr:uid="{00000000-0005-0000-0000-000091000000}"/>
    <cellStyle name="Calculation 5 2" xfId="147" xr:uid="{00000000-0005-0000-0000-000092000000}"/>
    <cellStyle name="Calculation 5 3" xfId="148" xr:uid="{00000000-0005-0000-0000-000093000000}"/>
    <cellStyle name="Check Cell 2" xfId="149" xr:uid="{00000000-0005-0000-0000-000094000000}"/>
    <cellStyle name="Check Cell 2 2" xfId="150" xr:uid="{00000000-0005-0000-0000-000095000000}"/>
    <cellStyle name="Check Cell 3" xfId="151" xr:uid="{00000000-0005-0000-0000-000096000000}"/>
    <cellStyle name="Check Cell 4" xfId="152" xr:uid="{00000000-0005-0000-0000-000097000000}"/>
    <cellStyle name="Comma" xfId="153" builtinId="3"/>
    <cellStyle name="Comma 10" xfId="154" xr:uid="{00000000-0005-0000-0000-000099000000}"/>
    <cellStyle name="Comma 10 2" xfId="155" xr:uid="{00000000-0005-0000-0000-00009A000000}"/>
    <cellStyle name="Comma 10 3" xfId="156" xr:uid="{00000000-0005-0000-0000-00009B000000}"/>
    <cellStyle name="Comma 11" xfId="157" xr:uid="{00000000-0005-0000-0000-00009C000000}"/>
    <cellStyle name="Comma 2" xfId="158" xr:uid="{00000000-0005-0000-0000-00009D000000}"/>
    <cellStyle name="Comma 2 2" xfId="159" xr:uid="{00000000-0005-0000-0000-00009E000000}"/>
    <cellStyle name="Comma 2 2 2" xfId="160" xr:uid="{00000000-0005-0000-0000-00009F000000}"/>
    <cellStyle name="Comma 2 3" xfId="161" xr:uid="{00000000-0005-0000-0000-0000A0000000}"/>
    <cellStyle name="Comma 2 3 2" xfId="162" xr:uid="{00000000-0005-0000-0000-0000A1000000}"/>
    <cellStyle name="Comma 2 3 3" xfId="163" xr:uid="{00000000-0005-0000-0000-0000A2000000}"/>
    <cellStyle name="Comma 2 3 4" xfId="164" xr:uid="{00000000-0005-0000-0000-0000A3000000}"/>
    <cellStyle name="Comma 2 4" xfId="165" xr:uid="{00000000-0005-0000-0000-0000A4000000}"/>
    <cellStyle name="Comma 3" xfId="166" xr:uid="{00000000-0005-0000-0000-0000A5000000}"/>
    <cellStyle name="Comma 3 2" xfId="167" xr:uid="{00000000-0005-0000-0000-0000A6000000}"/>
    <cellStyle name="Comma 3 3" xfId="168" xr:uid="{00000000-0005-0000-0000-0000A7000000}"/>
    <cellStyle name="Comma 3 3 2" xfId="169" xr:uid="{00000000-0005-0000-0000-0000A8000000}"/>
    <cellStyle name="Comma 3 3 2 2" xfId="170" xr:uid="{00000000-0005-0000-0000-0000A9000000}"/>
    <cellStyle name="Comma 3 3 2 2 2" xfId="171" xr:uid="{00000000-0005-0000-0000-0000AA000000}"/>
    <cellStyle name="Comma 3 3 2 3" xfId="172" xr:uid="{00000000-0005-0000-0000-0000AB000000}"/>
    <cellStyle name="Comma 3 3 3" xfId="173" xr:uid="{00000000-0005-0000-0000-0000AC000000}"/>
    <cellStyle name="Comma 3 3 3 2" xfId="174" xr:uid="{00000000-0005-0000-0000-0000AD000000}"/>
    <cellStyle name="Comma 3 3 4" xfId="175" xr:uid="{00000000-0005-0000-0000-0000AE000000}"/>
    <cellStyle name="Comma 3 4" xfId="176" xr:uid="{00000000-0005-0000-0000-0000AF000000}"/>
    <cellStyle name="Comma 3 4 2" xfId="177" xr:uid="{00000000-0005-0000-0000-0000B0000000}"/>
    <cellStyle name="Comma 3 4 2 2" xfId="178" xr:uid="{00000000-0005-0000-0000-0000B1000000}"/>
    <cellStyle name="Comma 3 4 3" xfId="179" xr:uid="{00000000-0005-0000-0000-0000B2000000}"/>
    <cellStyle name="Comma 3 5" xfId="180" xr:uid="{00000000-0005-0000-0000-0000B3000000}"/>
    <cellStyle name="Comma 3 5 2" xfId="181" xr:uid="{00000000-0005-0000-0000-0000B4000000}"/>
    <cellStyle name="Comma 3 5 2 2" xfId="182" xr:uid="{00000000-0005-0000-0000-0000B5000000}"/>
    <cellStyle name="Comma 3 5 3" xfId="183" xr:uid="{00000000-0005-0000-0000-0000B6000000}"/>
    <cellStyle name="Comma 3 6" xfId="184" xr:uid="{00000000-0005-0000-0000-0000B7000000}"/>
    <cellStyle name="Comma 3 6 2" xfId="185" xr:uid="{00000000-0005-0000-0000-0000B8000000}"/>
    <cellStyle name="Comma 3 6 2 2" xfId="186" xr:uid="{00000000-0005-0000-0000-0000B9000000}"/>
    <cellStyle name="Comma 3 6 3" xfId="187" xr:uid="{00000000-0005-0000-0000-0000BA000000}"/>
    <cellStyle name="Comma 3 7" xfId="188" xr:uid="{00000000-0005-0000-0000-0000BB000000}"/>
    <cellStyle name="Comma 3 7 2" xfId="189" xr:uid="{00000000-0005-0000-0000-0000BC000000}"/>
    <cellStyle name="Comma 3 8" xfId="190" xr:uid="{00000000-0005-0000-0000-0000BD000000}"/>
    <cellStyle name="Comma 4" xfId="191" xr:uid="{00000000-0005-0000-0000-0000BE000000}"/>
    <cellStyle name="Comma 4 2" xfId="192" xr:uid="{00000000-0005-0000-0000-0000BF000000}"/>
    <cellStyle name="Comma 4 2 2" xfId="193" xr:uid="{00000000-0005-0000-0000-0000C0000000}"/>
    <cellStyle name="Comma 4 2 2 2" xfId="194" xr:uid="{00000000-0005-0000-0000-0000C1000000}"/>
    <cellStyle name="Comma 4 2 2 2 2" xfId="195" xr:uid="{00000000-0005-0000-0000-0000C2000000}"/>
    <cellStyle name="Comma 4 2 2 3" xfId="196" xr:uid="{00000000-0005-0000-0000-0000C3000000}"/>
    <cellStyle name="Comma 4 2 3" xfId="197" xr:uid="{00000000-0005-0000-0000-0000C4000000}"/>
    <cellStyle name="Comma 4 2 3 2" xfId="198" xr:uid="{00000000-0005-0000-0000-0000C5000000}"/>
    <cellStyle name="Comma 4 2 4" xfId="199" xr:uid="{00000000-0005-0000-0000-0000C6000000}"/>
    <cellStyle name="Comma 4 3" xfId="200" xr:uid="{00000000-0005-0000-0000-0000C7000000}"/>
    <cellStyle name="Comma 4 3 2" xfId="201" xr:uid="{00000000-0005-0000-0000-0000C8000000}"/>
    <cellStyle name="Comma 4 3 2 2" xfId="202" xr:uid="{00000000-0005-0000-0000-0000C9000000}"/>
    <cellStyle name="Comma 4 3 3" xfId="203" xr:uid="{00000000-0005-0000-0000-0000CA000000}"/>
    <cellStyle name="Comma 4 4" xfId="204" xr:uid="{00000000-0005-0000-0000-0000CB000000}"/>
    <cellStyle name="Comma 4 4 2" xfId="205" xr:uid="{00000000-0005-0000-0000-0000CC000000}"/>
    <cellStyle name="Comma 4 4 2 2" xfId="206" xr:uid="{00000000-0005-0000-0000-0000CD000000}"/>
    <cellStyle name="Comma 4 4 3" xfId="207" xr:uid="{00000000-0005-0000-0000-0000CE000000}"/>
    <cellStyle name="Comma 4 5" xfId="208" xr:uid="{00000000-0005-0000-0000-0000CF000000}"/>
    <cellStyle name="Comma 4 5 2" xfId="209" xr:uid="{00000000-0005-0000-0000-0000D0000000}"/>
    <cellStyle name="Comma 4 5 2 2" xfId="210" xr:uid="{00000000-0005-0000-0000-0000D1000000}"/>
    <cellStyle name="Comma 4 5 3" xfId="211" xr:uid="{00000000-0005-0000-0000-0000D2000000}"/>
    <cellStyle name="Comma 4 6" xfId="212" xr:uid="{00000000-0005-0000-0000-0000D3000000}"/>
    <cellStyle name="Comma 4 6 2" xfId="213" xr:uid="{00000000-0005-0000-0000-0000D4000000}"/>
    <cellStyle name="Comma 4 7" xfId="214" xr:uid="{00000000-0005-0000-0000-0000D5000000}"/>
    <cellStyle name="Comma 5" xfId="215" xr:uid="{00000000-0005-0000-0000-0000D6000000}"/>
    <cellStyle name="Comma 5 2" xfId="216" xr:uid="{00000000-0005-0000-0000-0000D7000000}"/>
    <cellStyle name="Comma 5 2 2" xfId="217" xr:uid="{00000000-0005-0000-0000-0000D8000000}"/>
    <cellStyle name="Comma 5 2 2 2" xfId="218" xr:uid="{00000000-0005-0000-0000-0000D9000000}"/>
    <cellStyle name="Comma 5 2 2 2 2" xfId="219" xr:uid="{00000000-0005-0000-0000-0000DA000000}"/>
    <cellStyle name="Comma 5 2 2 3" xfId="220" xr:uid="{00000000-0005-0000-0000-0000DB000000}"/>
    <cellStyle name="Comma 5 2 3" xfId="221" xr:uid="{00000000-0005-0000-0000-0000DC000000}"/>
    <cellStyle name="Comma 5 2 3 2" xfId="222" xr:uid="{00000000-0005-0000-0000-0000DD000000}"/>
    <cellStyle name="Comma 5 2 4" xfId="223" xr:uid="{00000000-0005-0000-0000-0000DE000000}"/>
    <cellStyle name="Comma 5 3" xfId="224" xr:uid="{00000000-0005-0000-0000-0000DF000000}"/>
    <cellStyle name="Comma 5 3 2" xfId="225" xr:uid="{00000000-0005-0000-0000-0000E0000000}"/>
    <cellStyle name="Comma 5 3 2 2" xfId="226" xr:uid="{00000000-0005-0000-0000-0000E1000000}"/>
    <cellStyle name="Comma 5 3 3" xfId="227" xr:uid="{00000000-0005-0000-0000-0000E2000000}"/>
    <cellStyle name="Comma 5 4" xfId="228" xr:uid="{00000000-0005-0000-0000-0000E3000000}"/>
    <cellStyle name="Comma 5 4 2" xfId="229" xr:uid="{00000000-0005-0000-0000-0000E4000000}"/>
    <cellStyle name="Comma 5 4 2 2" xfId="230" xr:uid="{00000000-0005-0000-0000-0000E5000000}"/>
    <cellStyle name="Comma 5 4 3" xfId="231" xr:uid="{00000000-0005-0000-0000-0000E6000000}"/>
    <cellStyle name="Comma 5 5" xfId="232" xr:uid="{00000000-0005-0000-0000-0000E7000000}"/>
    <cellStyle name="Comma 5 5 2" xfId="233" xr:uid="{00000000-0005-0000-0000-0000E8000000}"/>
    <cellStyle name="Comma 5 5 2 2" xfId="234" xr:uid="{00000000-0005-0000-0000-0000E9000000}"/>
    <cellStyle name="Comma 5 5 3" xfId="235" xr:uid="{00000000-0005-0000-0000-0000EA000000}"/>
    <cellStyle name="Comma 5 6" xfId="236" xr:uid="{00000000-0005-0000-0000-0000EB000000}"/>
    <cellStyle name="Comma 5 6 2" xfId="237" xr:uid="{00000000-0005-0000-0000-0000EC000000}"/>
    <cellStyle name="Comma 5 7" xfId="238" xr:uid="{00000000-0005-0000-0000-0000ED000000}"/>
    <cellStyle name="Comma 6" xfId="239" xr:uid="{00000000-0005-0000-0000-0000EE000000}"/>
    <cellStyle name="Comma 7" xfId="240" xr:uid="{00000000-0005-0000-0000-0000EF000000}"/>
    <cellStyle name="Comma 8" xfId="241" xr:uid="{00000000-0005-0000-0000-0000F0000000}"/>
    <cellStyle name="Comma 9" xfId="242" xr:uid="{00000000-0005-0000-0000-0000F1000000}"/>
    <cellStyle name="Currency" xfId="243" builtinId="4"/>
    <cellStyle name="Currency 10" xfId="244" xr:uid="{00000000-0005-0000-0000-0000F3000000}"/>
    <cellStyle name="Currency 2" xfId="245" xr:uid="{00000000-0005-0000-0000-0000F4000000}"/>
    <cellStyle name="Currency 2 10" xfId="246" xr:uid="{00000000-0005-0000-0000-0000F5000000}"/>
    <cellStyle name="Currency 2 11" xfId="247" xr:uid="{00000000-0005-0000-0000-0000F6000000}"/>
    <cellStyle name="Currency 2 2" xfId="248" xr:uid="{00000000-0005-0000-0000-0000F7000000}"/>
    <cellStyle name="Currency 2 2 2" xfId="249" xr:uid="{00000000-0005-0000-0000-0000F8000000}"/>
    <cellStyle name="Currency 2 3" xfId="250" xr:uid="{00000000-0005-0000-0000-0000F9000000}"/>
    <cellStyle name="Currency 2 3 2" xfId="251" xr:uid="{00000000-0005-0000-0000-0000FA000000}"/>
    <cellStyle name="Currency 2 4" xfId="252" xr:uid="{00000000-0005-0000-0000-0000FB000000}"/>
    <cellStyle name="Currency 2 4 2" xfId="253" xr:uid="{00000000-0005-0000-0000-0000FC000000}"/>
    <cellStyle name="Currency 2 4 2 2" xfId="254" xr:uid="{00000000-0005-0000-0000-0000FD000000}"/>
    <cellStyle name="Currency 2 4 2 2 2" xfId="255" xr:uid="{00000000-0005-0000-0000-0000FE000000}"/>
    <cellStyle name="Currency 2 4 2 3" xfId="256" xr:uid="{00000000-0005-0000-0000-0000FF000000}"/>
    <cellStyle name="Currency 2 4 3" xfId="257" xr:uid="{00000000-0005-0000-0000-000000010000}"/>
    <cellStyle name="Currency 2 4 3 2" xfId="258" xr:uid="{00000000-0005-0000-0000-000001010000}"/>
    <cellStyle name="Currency 2 4 4" xfId="259" xr:uid="{00000000-0005-0000-0000-000002010000}"/>
    <cellStyle name="Currency 2 5" xfId="260" xr:uid="{00000000-0005-0000-0000-000003010000}"/>
    <cellStyle name="Currency 2 5 2" xfId="261" xr:uid="{00000000-0005-0000-0000-000004010000}"/>
    <cellStyle name="Currency 2 5 2 2" xfId="262" xr:uid="{00000000-0005-0000-0000-000005010000}"/>
    <cellStyle name="Currency 2 5 3" xfId="263" xr:uid="{00000000-0005-0000-0000-000006010000}"/>
    <cellStyle name="Currency 2 6" xfId="264" xr:uid="{00000000-0005-0000-0000-000007010000}"/>
    <cellStyle name="Currency 2 6 2" xfId="265" xr:uid="{00000000-0005-0000-0000-000008010000}"/>
    <cellStyle name="Currency 2 6 2 2" xfId="266" xr:uid="{00000000-0005-0000-0000-000009010000}"/>
    <cellStyle name="Currency 2 6 3" xfId="267" xr:uid="{00000000-0005-0000-0000-00000A010000}"/>
    <cellStyle name="Currency 2 7" xfId="268" xr:uid="{00000000-0005-0000-0000-00000B010000}"/>
    <cellStyle name="Currency 2 7 2" xfId="269" xr:uid="{00000000-0005-0000-0000-00000C010000}"/>
    <cellStyle name="Currency 2 7 2 2" xfId="270" xr:uid="{00000000-0005-0000-0000-00000D010000}"/>
    <cellStyle name="Currency 2 7 3" xfId="271" xr:uid="{00000000-0005-0000-0000-00000E010000}"/>
    <cellStyle name="Currency 2 8" xfId="272" xr:uid="{00000000-0005-0000-0000-00000F010000}"/>
    <cellStyle name="Currency 2 8 2" xfId="273" xr:uid="{00000000-0005-0000-0000-000010010000}"/>
    <cellStyle name="Currency 2 9" xfId="274" xr:uid="{00000000-0005-0000-0000-000011010000}"/>
    <cellStyle name="Currency 3" xfId="275" xr:uid="{00000000-0005-0000-0000-000012010000}"/>
    <cellStyle name="Currency 3 2" xfId="276" xr:uid="{00000000-0005-0000-0000-000013010000}"/>
    <cellStyle name="Currency 4" xfId="277" xr:uid="{00000000-0005-0000-0000-000014010000}"/>
    <cellStyle name="Currency 4 2" xfId="278" xr:uid="{00000000-0005-0000-0000-000015010000}"/>
    <cellStyle name="Currency 4 2 2" xfId="279" xr:uid="{00000000-0005-0000-0000-000016010000}"/>
    <cellStyle name="Currency 4 2 2 2" xfId="280" xr:uid="{00000000-0005-0000-0000-000017010000}"/>
    <cellStyle name="Currency 4 2 2 2 2" xfId="281" xr:uid="{00000000-0005-0000-0000-000018010000}"/>
    <cellStyle name="Currency 4 2 2 3" xfId="282" xr:uid="{00000000-0005-0000-0000-000019010000}"/>
    <cellStyle name="Currency 4 2 3" xfId="283" xr:uid="{00000000-0005-0000-0000-00001A010000}"/>
    <cellStyle name="Currency 4 2 3 2" xfId="284" xr:uid="{00000000-0005-0000-0000-00001B010000}"/>
    <cellStyle name="Currency 4 2 4" xfId="285" xr:uid="{00000000-0005-0000-0000-00001C010000}"/>
    <cellStyle name="Currency 4 3" xfId="286" xr:uid="{00000000-0005-0000-0000-00001D010000}"/>
    <cellStyle name="Currency 4 3 2" xfId="287" xr:uid="{00000000-0005-0000-0000-00001E010000}"/>
    <cellStyle name="Currency 4 3 2 2" xfId="288" xr:uid="{00000000-0005-0000-0000-00001F010000}"/>
    <cellStyle name="Currency 4 3 3" xfId="289" xr:uid="{00000000-0005-0000-0000-000020010000}"/>
    <cellStyle name="Currency 4 4" xfId="290" xr:uid="{00000000-0005-0000-0000-000021010000}"/>
    <cellStyle name="Currency 4 4 2" xfId="291" xr:uid="{00000000-0005-0000-0000-000022010000}"/>
    <cellStyle name="Currency 4 4 2 2" xfId="292" xr:uid="{00000000-0005-0000-0000-000023010000}"/>
    <cellStyle name="Currency 4 4 3" xfId="293" xr:uid="{00000000-0005-0000-0000-000024010000}"/>
    <cellStyle name="Currency 4 5" xfId="294" xr:uid="{00000000-0005-0000-0000-000025010000}"/>
    <cellStyle name="Currency 4 5 2" xfId="295" xr:uid="{00000000-0005-0000-0000-000026010000}"/>
    <cellStyle name="Currency 4 5 2 2" xfId="296" xr:uid="{00000000-0005-0000-0000-000027010000}"/>
    <cellStyle name="Currency 4 5 3" xfId="297" xr:uid="{00000000-0005-0000-0000-000028010000}"/>
    <cellStyle name="Currency 4 6" xfId="298" xr:uid="{00000000-0005-0000-0000-000029010000}"/>
    <cellStyle name="Currency 4 6 2" xfId="299" xr:uid="{00000000-0005-0000-0000-00002A010000}"/>
    <cellStyle name="Currency 4 7" xfId="300" xr:uid="{00000000-0005-0000-0000-00002B010000}"/>
    <cellStyle name="Currency 4 8" xfId="301" xr:uid="{00000000-0005-0000-0000-00002C010000}"/>
    <cellStyle name="Currency 5" xfId="302" xr:uid="{00000000-0005-0000-0000-00002D010000}"/>
    <cellStyle name="Currency 5 2" xfId="303" xr:uid="{00000000-0005-0000-0000-00002E010000}"/>
    <cellStyle name="Currency 5 2 2" xfId="304" xr:uid="{00000000-0005-0000-0000-00002F010000}"/>
    <cellStyle name="Currency 5 2 2 2" xfId="305" xr:uid="{00000000-0005-0000-0000-000030010000}"/>
    <cellStyle name="Currency 5 2 2 2 2" xfId="306" xr:uid="{00000000-0005-0000-0000-000031010000}"/>
    <cellStyle name="Currency 5 2 2 3" xfId="307" xr:uid="{00000000-0005-0000-0000-000032010000}"/>
    <cellStyle name="Currency 5 2 3" xfId="308" xr:uid="{00000000-0005-0000-0000-000033010000}"/>
    <cellStyle name="Currency 5 2 3 2" xfId="309" xr:uid="{00000000-0005-0000-0000-000034010000}"/>
    <cellStyle name="Currency 5 2 4" xfId="310" xr:uid="{00000000-0005-0000-0000-000035010000}"/>
    <cellStyle name="Currency 5 3" xfId="311" xr:uid="{00000000-0005-0000-0000-000036010000}"/>
    <cellStyle name="Currency 5 3 2" xfId="312" xr:uid="{00000000-0005-0000-0000-000037010000}"/>
    <cellStyle name="Currency 5 3 2 2" xfId="313" xr:uid="{00000000-0005-0000-0000-000038010000}"/>
    <cellStyle name="Currency 5 3 3" xfId="314" xr:uid="{00000000-0005-0000-0000-000039010000}"/>
    <cellStyle name="Currency 5 4" xfId="315" xr:uid="{00000000-0005-0000-0000-00003A010000}"/>
    <cellStyle name="Currency 5 4 2" xfId="316" xr:uid="{00000000-0005-0000-0000-00003B010000}"/>
    <cellStyle name="Currency 5 4 2 2" xfId="317" xr:uid="{00000000-0005-0000-0000-00003C010000}"/>
    <cellStyle name="Currency 5 4 3" xfId="318" xr:uid="{00000000-0005-0000-0000-00003D010000}"/>
    <cellStyle name="Currency 5 5" xfId="319" xr:uid="{00000000-0005-0000-0000-00003E010000}"/>
    <cellStyle name="Currency 5 5 2" xfId="320" xr:uid="{00000000-0005-0000-0000-00003F010000}"/>
    <cellStyle name="Currency 5 5 2 2" xfId="321" xr:uid="{00000000-0005-0000-0000-000040010000}"/>
    <cellStyle name="Currency 5 5 3" xfId="322" xr:uid="{00000000-0005-0000-0000-000041010000}"/>
    <cellStyle name="Currency 5 6" xfId="323" xr:uid="{00000000-0005-0000-0000-000042010000}"/>
    <cellStyle name="Currency 5 6 2" xfId="324" xr:uid="{00000000-0005-0000-0000-000043010000}"/>
    <cellStyle name="Currency 5 7" xfId="325" xr:uid="{00000000-0005-0000-0000-000044010000}"/>
    <cellStyle name="Currency 5 8" xfId="326" xr:uid="{00000000-0005-0000-0000-000045010000}"/>
    <cellStyle name="Currency 6" xfId="327" xr:uid="{00000000-0005-0000-0000-000046010000}"/>
    <cellStyle name="Currency 6 2" xfId="328" xr:uid="{00000000-0005-0000-0000-000047010000}"/>
    <cellStyle name="Currency 7" xfId="329" xr:uid="{00000000-0005-0000-0000-000048010000}"/>
    <cellStyle name="Currency 8" xfId="330" xr:uid="{00000000-0005-0000-0000-000049010000}"/>
    <cellStyle name="Currency 9" xfId="331" xr:uid="{00000000-0005-0000-0000-00004A010000}"/>
    <cellStyle name="Currency 9 2" xfId="332" xr:uid="{00000000-0005-0000-0000-00004B010000}"/>
    <cellStyle name="DRG Table" xfId="333" xr:uid="{00000000-0005-0000-0000-00004C010000}"/>
    <cellStyle name="Explanatory Text 2" xfId="334" xr:uid="{00000000-0005-0000-0000-00004D010000}"/>
    <cellStyle name="Explanatory Text 2 2" xfId="335" xr:uid="{00000000-0005-0000-0000-00004E010000}"/>
    <cellStyle name="Explanatory Text 3" xfId="336" xr:uid="{00000000-0005-0000-0000-00004F010000}"/>
    <cellStyle name="Explanatory Text 4" xfId="337" xr:uid="{00000000-0005-0000-0000-000050010000}"/>
    <cellStyle name="Followed Hyperlink 2" xfId="338" xr:uid="{00000000-0005-0000-0000-000051010000}"/>
    <cellStyle name="Good 2" xfId="339" xr:uid="{00000000-0005-0000-0000-000052010000}"/>
    <cellStyle name="Good 2 2" xfId="340" xr:uid="{00000000-0005-0000-0000-000053010000}"/>
    <cellStyle name="Good 3" xfId="341" xr:uid="{00000000-0005-0000-0000-000054010000}"/>
    <cellStyle name="Good 4" xfId="342" xr:uid="{00000000-0005-0000-0000-000055010000}"/>
    <cellStyle name="Heading 1 2" xfId="343" xr:uid="{00000000-0005-0000-0000-000056010000}"/>
    <cellStyle name="Heading 1 2 2" xfId="344" xr:uid="{00000000-0005-0000-0000-000057010000}"/>
    <cellStyle name="Heading 1 3" xfId="345" xr:uid="{00000000-0005-0000-0000-000058010000}"/>
    <cellStyle name="Heading 1 4" xfId="346" xr:uid="{00000000-0005-0000-0000-000059010000}"/>
    <cellStyle name="Heading 2 2" xfId="347" xr:uid="{00000000-0005-0000-0000-00005A010000}"/>
    <cellStyle name="Heading 2 2 2" xfId="348" xr:uid="{00000000-0005-0000-0000-00005B010000}"/>
    <cellStyle name="Heading 2 3" xfId="349" xr:uid="{00000000-0005-0000-0000-00005C010000}"/>
    <cellStyle name="Heading 2 4" xfId="350" xr:uid="{00000000-0005-0000-0000-00005D010000}"/>
    <cellStyle name="Heading 3 2" xfId="351" xr:uid="{00000000-0005-0000-0000-00005E010000}"/>
    <cellStyle name="Heading 3 2 2" xfId="352" xr:uid="{00000000-0005-0000-0000-00005F010000}"/>
    <cellStyle name="Heading 3 3" xfId="353" xr:uid="{00000000-0005-0000-0000-000060010000}"/>
    <cellStyle name="Heading 3 4" xfId="354" xr:uid="{00000000-0005-0000-0000-000061010000}"/>
    <cellStyle name="Heading 4 2" xfId="355" xr:uid="{00000000-0005-0000-0000-000062010000}"/>
    <cellStyle name="Heading 4 2 2" xfId="356" xr:uid="{00000000-0005-0000-0000-000063010000}"/>
    <cellStyle name="Heading 4 3" xfId="357" xr:uid="{00000000-0005-0000-0000-000064010000}"/>
    <cellStyle name="Heading 4 4" xfId="358" xr:uid="{00000000-0005-0000-0000-000065010000}"/>
    <cellStyle name="Hyperlink" xfId="835" builtinId="8"/>
    <cellStyle name="Hyperlink 2" xfId="359" xr:uid="{00000000-0005-0000-0000-000066010000}"/>
    <cellStyle name="Hyperlink 2 2" xfId="360" xr:uid="{00000000-0005-0000-0000-000067010000}"/>
    <cellStyle name="Hyperlink 3" xfId="361" xr:uid="{00000000-0005-0000-0000-000068010000}"/>
    <cellStyle name="Hyperlink 4" xfId="362" xr:uid="{00000000-0005-0000-0000-000069010000}"/>
    <cellStyle name="Input 2" xfId="363" xr:uid="{00000000-0005-0000-0000-00006A010000}"/>
    <cellStyle name="Input 2 2" xfId="364" xr:uid="{00000000-0005-0000-0000-00006B010000}"/>
    <cellStyle name="Input 2 2 2" xfId="365" xr:uid="{00000000-0005-0000-0000-00006C010000}"/>
    <cellStyle name="Input 2 2 2 2" xfId="366" xr:uid="{00000000-0005-0000-0000-00006D010000}"/>
    <cellStyle name="Input 2 2 2 2 2" xfId="367" xr:uid="{00000000-0005-0000-0000-00006E010000}"/>
    <cellStyle name="Input 2 2 2 2 3" xfId="368" xr:uid="{00000000-0005-0000-0000-00006F010000}"/>
    <cellStyle name="Input 2 2 2 3" xfId="369" xr:uid="{00000000-0005-0000-0000-000070010000}"/>
    <cellStyle name="Input 2 2 2 4" xfId="370" xr:uid="{00000000-0005-0000-0000-000071010000}"/>
    <cellStyle name="Input 2 2 3" xfId="371" xr:uid="{00000000-0005-0000-0000-000072010000}"/>
    <cellStyle name="Input 2 2 3 2" xfId="372" xr:uid="{00000000-0005-0000-0000-000073010000}"/>
    <cellStyle name="Input 2 2 3 3" xfId="373" xr:uid="{00000000-0005-0000-0000-000074010000}"/>
    <cellStyle name="Input 2 2 4" xfId="374" xr:uid="{00000000-0005-0000-0000-000075010000}"/>
    <cellStyle name="Input 2 2 5" xfId="375" xr:uid="{00000000-0005-0000-0000-000076010000}"/>
    <cellStyle name="Input 2 3" xfId="376" xr:uid="{00000000-0005-0000-0000-000077010000}"/>
    <cellStyle name="Input 2 3 2" xfId="377" xr:uid="{00000000-0005-0000-0000-000078010000}"/>
    <cellStyle name="Input 2 3 2 2" xfId="378" xr:uid="{00000000-0005-0000-0000-000079010000}"/>
    <cellStyle name="Input 2 3 2 3" xfId="379" xr:uid="{00000000-0005-0000-0000-00007A010000}"/>
    <cellStyle name="Input 2 3 3" xfId="380" xr:uid="{00000000-0005-0000-0000-00007B010000}"/>
    <cellStyle name="Input 2 3 4" xfId="381" xr:uid="{00000000-0005-0000-0000-00007C010000}"/>
    <cellStyle name="Input 2 4" xfId="382" xr:uid="{00000000-0005-0000-0000-00007D010000}"/>
    <cellStyle name="Input 2 5" xfId="383" xr:uid="{00000000-0005-0000-0000-00007E010000}"/>
    <cellStyle name="Input 2 5 2" xfId="384" xr:uid="{00000000-0005-0000-0000-00007F010000}"/>
    <cellStyle name="Input 2 5 3" xfId="385" xr:uid="{00000000-0005-0000-0000-000080010000}"/>
    <cellStyle name="Input 2 6" xfId="386" xr:uid="{00000000-0005-0000-0000-000081010000}"/>
    <cellStyle name="Input 2 7" xfId="387" xr:uid="{00000000-0005-0000-0000-000082010000}"/>
    <cellStyle name="Input 3" xfId="388" xr:uid="{00000000-0005-0000-0000-000083010000}"/>
    <cellStyle name="Input 3 2" xfId="389" xr:uid="{00000000-0005-0000-0000-000084010000}"/>
    <cellStyle name="Input 3 2 2" xfId="390" xr:uid="{00000000-0005-0000-0000-000085010000}"/>
    <cellStyle name="Input 3 2 2 2" xfId="391" xr:uid="{00000000-0005-0000-0000-000086010000}"/>
    <cellStyle name="Input 3 2 2 3" xfId="392" xr:uid="{00000000-0005-0000-0000-000087010000}"/>
    <cellStyle name="Input 3 2 3" xfId="393" xr:uid="{00000000-0005-0000-0000-000088010000}"/>
    <cellStyle name="Input 3 2 4" xfId="394" xr:uid="{00000000-0005-0000-0000-000089010000}"/>
    <cellStyle name="Input 3 3" xfId="395" xr:uid="{00000000-0005-0000-0000-00008A010000}"/>
    <cellStyle name="Input 3 3 2" xfId="396" xr:uid="{00000000-0005-0000-0000-00008B010000}"/>
    <cellStyle name="Input 3 3 3" xfId="397" xr:uid="{00000000-0005-0000-0000-00008C010000}"/>
    <cellStyle name="Input 3 4" xfId="398" xr:uid="{00000000-0005-0000-0000-00008D010000}"/>
    <cellStyle name="Input 3 5" xfId="399" xr:uid="{00000000-0005-0000-0000-00008E010000}"/>
    <cellStyle name="Input 4" xfId="400" xr:uid="{00000000-0005-0000-0000-00008F010000}"/>
    <cellStyle name="Input 4 2" xfId="401" xr:uid="{00000000-0005-0000-0000-000090010000}"/>
    <cellStyle name="Input 4 2 2" xfId="402" xr:uid="{00000000-0005-0000-0000-000091010000}"/>
    <cellStyle name="Input 4 2 3" xfId="403" xr:uid="{00000000-0005-0000-0000-000092010000}"/>
    <cellStyle name="Input 4 3" xfId="404" xr:uid="{00000000-0005-0000-0000-000093010000}"/>
    <cellStyle name="Input 4 4" xfId="405" xr:uid="{00000000-0005-0000-0000-000094010000}"/>
    <cellStyle name="Input 5" xfId="406" xr:uid="{00000000-0005-0000-0000-000095010000}"/>
    <cellStyle name="Input 5 2" xfId="407" xr:uid="{00000000-0005-0000-0000-000096010000}"/>
    <cellStyle name="Input 5 3" xfId="408" xr:uid="{00000000-0005-0000-0000-000097010000}"/>
    <cellStyle name="Linked Cell 2" xfId="409" xr:uid="{00000000-0005-0000-0000-000098010000}"/>
    <cellStyle name="Linked Cell 2 2" xfId="410" xr:uid="{00000000-0005-0000-0000-000099010000}"/>
    <cellStyle name="Linked Cell 3" xfId="411" xr:uid="{00000000-0005-0000-0000-00009A010000}"/>
    <cellStyle name="Linked Cell 4" xfId="412" xr:uid="{00000000-0005-0000-0000-00009B010000}"/>
    <cellStyle name="Neutral 2" xfId="413" xr:uid="{00000000-0005-0000-0000-00009C010000}"/>
    <cellStyle name="Neutral 2 2" xfId="414" xr:uid="{00000000-0005-0000-0000-00009D010000}"/>
    <cellStyle name="Neutral 3" xfId="415" xr:uid="{00000000-0005-0000-0000-00009E010000}"/>
    <cellStyle name="Neutral 4" xfId="416" xr:uid="{00000000-0005-0000-0000-00009F010000}"/>
    <cellStyle name="Normal" xfId="0" builtinId="0"/>
    <cellStyle name="Normal 10" xfId="417" xr:uid="{00000000-0005-0000-0000-0000A1010000}"/>
    <cellStyle name="Normal 10 2" xfId="418" xr:uid="{00000000-0005-0000-0000-0000A2010000}"/>
    <cellStyle name="Normal 10 2 2" xfId="419" xr:uid="{00000000-0005-0000-0000-0000A3010000}"/>
    <cellStyle name="Normal 10 2 2 2" xfId="420" xr:uid="{00000000-0005-0000-0000-0000A4010000}"/>
    <cellStyle name="Normal 10 2 2 2 2" xfId="421" xr:uid="{00000000-0005-0000-0000-0000A5010000}"/>
    <cellStyle name="Normal 10 2 2 3" xfId="422" xr:uid="{00000000-0005-0000-0000-0000A6010000}"/>
    <cellStyle name="Normal 10 2 3" xfId="423" xr:uid="{00000000-0005-0000-0000-0000A7010000}"/>
    <cellStyle name="Normal 10 2 3 2" xfId="424" xr:uid="{00000000-0005-0000-0000-0000A8010000}"/>
    <cellStyle name="Normal 10 2 4" xfId="425" xr:uid="{00000000-0005-0000-0000-0000A9010000}"/>
    <cellStyle name="Normal 10 3" xfId="426" xr:uid="{00000000-0005-0000-0000-0000AA010000}"/>
    <cellStyle name="Normal 10 3 2" xfId="427" xr:uid="{00000000-0005-0000-0000-0000AB010000}"/>
    <cellStyle name="Normal 10 3 2 2" xfId="428" xr:uid="{00000000-0005-0000-0000-0000AC010000}"/>
    <cellStyle name="Normal 10 3 3" xfId="429" xr:uid="{00000000-0005-0000-0000-0000AD010000}"/>
    <cellStyle name="Normal 10 4" xfId="430" xr:uid="{00000000-0005-0000-0000-0000AE010000}"/>
    <cellStyle name="Normal 10 4 2" xfId="431" xr:uid="{00000000-0005-0000-0000-0000AF010000}"/>
    <cellStyle name="Normal 10 4 2 2" xfId="432" xr:uid="{00000000-0005-0000-0000-0000B0010000}"/>
    <cellStyle name="Normal 10 4 3" xfId="433" xr:uid="{00000000-0005-0000-0000-0000B1010000}"/>
    <cellStyle name="Normal 10 5" xfId="434" xr:uid="{00000000-0005-0000-0000-0000B2010000}"/>
    <cellStyle name="Normal 10 5 2" xfId="435" xr:uid="{00000000-0005-0000-0000-0000B3010000}"/>
    <cellStyle name="Normal 10 5 2 2" xfId="436" xr:uid="{00000000-0005-0000-0000-0000B4010000}"/>
    <cellStyle name="Normal 10 5 3" xfId="437" xr:uid="{00000000-0005-0000-0000-0000B5010000}"/>
    <cellStyle name="Normal 10 6" xfId="438" xr:uid="{00000000-0005-0000-0000-0000B6010000}"/>
    <cellStyle name="Normal 10 6 2" xfId="439" xr:uid="{00000000-0005-0000-0000-0000B7010000}"/>
    <cellStyle name="Normal 10 7" xfId="440" xr:uid="{00000000-0005-0000-0000-0000B8010000}"/>
    <cellStyle name="Normal 10 8" xfId="832" xr:uid="{00000000-0005-0000-0000-0000B9010000}"/>
    <cellStyle name="Normal 10 8 2" xfId="838" xr:uid="{08C66E54-ABC7-4560-BD4D-73D35B29A96E}"/>
    <cellStyle name="Normal 10 8 2 2" xfId="843" xr:uid="{AF82859A-E3E3-4D4E-ACCE-9F6464D7A70B}"/>
    <cellStyle name="Normal 11" xfId="441" xr:uid="{00000000-0005-0000-0000-0000BA010000}"/>
    <cellStyle name="Normal 12" xfId="442" xr:uid="{00000000-0005-0000-0000-0000BB010000}"/>
    <cellStyle name="Normal 12 2" xfId="443" xr:uid="{00000000-0005-0000-0000-0000BC010000}"/>
    <cellStyle name="Normal 13" xfId="444" xr:uid="{00000000-0005-0000-0000-0000BD010000}"/>
    <cellStyle name="Normal 13 2" xfId="445" xr:uid="{00000000-0005-0000-0000-0000BE010000}"/>
    <cellStyle name="Normal 13 3" xfId="446" xr:uid="{00000000-0005-0000-0000-0000BF010000}"/>
    <cellStyle name="Normal 13 4" xfId="837" xr:uid="{20EFFDE9-9D43-4D88-AABF-7301DE69AFC4}"/>
    <cellStyle name="Normal 13 4 2" xfId="842" xr:uid="{012E09C2-6B5C-4333-A388-6A893383BDEA}"/>
    <cellStyle name="Normal 14" xfId="447" xr:uid="{00000000-0005-0000-0000-0000C0010000}"/>
    <cellStyle name="Normal 14 2" xfId="840" xr:uid="{403AD4DF-F0D7-423B-803B-6FEC3F3F1E42}"/>
    <cellStyle name="Normal 15" xfId="448" xr:uid="{00000000-0005-0000-0000-0000C1010000}"/>
    <cellStyle name="Normal 15 2" xfId="449" xr:uid="{00000000-0005-0000-0000-0000C2010000}"/>
    <cellStyle name="Normal 15 3" xfId="450" xr:uid="{00000000-0005-0000-0000-0000C3010000}"/>
    <cellStyle name="Normal 16" xfId="451" xr:uid="{00000000-0005-0000-0000-0000C4010000}"/>
    <cellStyle name="Normal 17" xfId="452" xr:uid="{00000000-0005-0000-0000-0000C5010000}"/>
    <cellStyle name="Normal 18" xfId="453" xr:uid="{00000000-0005-0000-0000-0000C6010000}"/>
    <cellStyle name="Normal 19" xfId="454" xr:uid="{00000000-0005-0000-0000-0000C7010000}"/>
    <cellStyle name="Normal 2" xfId="455" xr:uid="{00000000-0005-0000-0000-0000C8010000}"/>
    <cellStyle name="Normal 2 2" xfId="456" xr:uid="{00000000-0005-0000-0000-0000C9010000}"/>
    <cellStyle name="Normal 2 2 2" xfId="457" xr:uid="{00000000-0005-0000-0000-0000CA010000}"/>
    <cellStyle name="Normal 2 2 3" xfId="458" xr:uid="{00000000-0005-0000-0000-0000CB010000}"/>
    <cellStyle name="Normal 2 3" xfId="459" xr:uid="{00000000-0005-0000-0000-0000CC010000}"/>
    <cellStyle name="Normal 2 3 2" xfId="460" xr:uid="{00000000-0005-0000-0000-0000CD010000}"/>
    <cellStyle name="Normal 2 4" xfId="461" xr:uid="{00000000-0005-0000-0000-0000CE010000}"/>
    <cellStyle name="Normal 2 4 2" xfId="462" xr:uid="{00000000-0005-0000-0000-0000CF010000}"/>
    <cellStyle name="Normal 2 5" xfId="463" xr:uid="{00000000-0005-0000-0000-0000D0010000}"/>
    <cellStyle name="Normal 2 6" xfId="464" xr:uid="{00000000-0005-0000-0000-0000D1010000}"/>
    <cellStyle name="Normal 2_SC IP analytical dataset summary part 1 2011-01-29" xfId="465" xr:uid="{00000000-0005-0000-0000-0000D2010000}"/>
    <cellStyle name="Normal 20" xfId="830" xr:uid="{00000000-0005-0000-0000-0000D3010000}"/>
    <cellStyle name="Normal 20 2" xfId="836" xr:uid="{4117D5AF-E7D2-4CA1-B0FE-C5DDDE4121A2}"/>
    <cellStyle name="Normal 20 2 2" xfId="841" xr:uid="{1033A671-F275-4341-B6EE-1CDC325B2A37}"/>
    <cellStyle name="Normal 21" xfId="833" xr:uid="{00000000-0005-0000-0000-0000D4010000}"/>
    <cellStyle name="Normal 22" xfId="834" xr:uid="{00000000-0005-0000-0000-0000D5010000}"/>
    <cellStyle name="Normal 23" xfId="839" xr:uid="{3DF3687F-69D8-428F-B844-63E2E067D7FC}"/>
    <cellStyle name="Normal 3" xfId="466" xr:uid="{00000000-0005-0000-0000-0000D6010000}"/>
    <cellStyle name="Normal 3 10" xfId="467" xr:uid="{00000000-0005-0000-0000-0000D7010000}"/>
    <cellStyle name="Normal 3 2" xfId="468" xr:uid="{00000000-0005-0000-0000-0000D8010000}"/>
    <cellStyle name="Normal 3 3" xfId="469" xr:uid="{00000000-0005-0000-0000-0000D9010000}"/>
    <cellStyle name="Normal 3 3 2" xfId="470" xr:uid="{00000000-0005-0000-0000-0000DA010000}"/>
    <cellStyle name="Normal 3 3 2 2" xfId="471" xr:uid="{00000000-0005-0000-0000-0000DB010000}"/>
    <cellStyle name="Normal 3 3 2 2 2" xfId="472" xr:uid="{00000000-0005-0000-0000-0000DC010000}"/>
    <cellStyle name="Normal 3 3 2 3" xfId="473" xr:uid="{00000000-0005-0000-0000-0000DD010000}"/>
    <cellStyle name="Normal 3 3 3" xfId="474" xr:uid="{00000000-0005-0000-0000-0000DE010000}"/>
    <cellStyle name="Normal 3 3 3 2" xfId="475" xr:uid="{00000000-0005-0000-0000-0000DF010000}"/>
    <cellStyle name="Normal 3 3 4" xfId="476" xr:uid="{00000000-0005-0000-0000-0000E0010000}"/>
    <cellStyle name="Normal 3 4" xfId="477" xr:uid="{00000000-0005-0000-0000-0000E1010000}"/>
    <cellStyle name="Normal 3 4 2" xfId="478" xr:uid="{00000000-0005-0000-0000-0000E2010000}"/>
    <cellStyle name="Normal 3 4 2 2" xfId="479" xr:uid="{00000000-0005-0000-0000-0000E3010000}"/>
    <cellStyle name="Normal 3 4 3" xfId="480" xr:uid="{00000000-0005-0000-0000-0000E4010000}"/>
    <cellStyle name="Normal 3 5" xfId="481" xr:uid="{00000000-0005-0000-0000-0000E5010000}"/>
    <cellStyle name="Normal 3 5 2" xfId="482" xr:uid="{00000000-0005-0000-0000-0000E6010000}"/>
    <cellStyle name="Normal 3 5 2 2" xfId="483" xr:uid="{00000000-0005-0000-0000-0000E7010000}"/>
    <cellStyle name="Normal 3 5 3" xfId="484" xr:uid="{00000000-0005-0000-0000-0000E8010000}"/>
    <cellStyle name="Normal 3 6" xfId="485" xr:uid="{00000000-0005-0000-0000-0000E9010000}"/>
    <cellStyle name="Normal 3 6 2" xfId="486" xr:uid="{00000000-0005-0000-0000-0000EA010000}"/>
    <cellStyle name="Normal 3 6 2 2" xfId="487" xr:uid="{00000000-0005-0000-0000-0000EB010000}"/>
    <cellStyle name="Normal 3 6 3" xfId="488" xr:uid="{00000000-0005-0000-0000-0000EC010000}"/>
    <cellStyle name="Normal 3 7" xfId="489" xr:uid="{00000000-0005-0000-0000-0000ED010000}"/>
    <cellStyle name="Normal 3 7 2" xfId="490" xr:uid="{00000000-0005-0000-0000-0000EE010000}"/>
    <cellStyle name="Normal 3 8" xfId="491" xr:uid="{00000000-0005-0000-0000-0000EF010000}"/>
    <cellStyle name="Normal 3 9" xfId="492" xr:uid="{00000000-0005-0000-0000-0000F0010000}"/>
    <cellStyle name="Normal 3_Sheet1" xfId="493" xr:uid="{00000000-0005-0000-0000-0000F1010000}"/>
    <cellStyle name="Normal 32" xfId="494" xr:uid="{00000000-0005-0000-0000-0000F2010000}"/>
    <cellStyle name="Normal 34" xfId="495" xr:uid="{00000000-0005-0000-0000-0000F3010000}"/>
    <cellStyle name="Normal 4" xfId="496" xr:uid="{00000000-0005-0000-0000-0000F4010000}"/>
    <cellStyle name="Normal 4 2" xfId="497" xr:uid="{00000000-0005-0000-0000-0000F5010000}"/>
    <cellStyle name="Normal 4 3" xfId="498" xr:uid="{00000000-0005-0000-0000-0000F6010000}"/>
    <cellStyle name="Normal 4 3 2" xfId="499" xr:uid="{00000000-0005-0000-0000-0000F7010000}"/>
    <cellStyle name="Normal 4 4" xfId="500" xr:uid="{00000000-0005-0000-0000-0000F8010000}"/>
    <cellStyle name="Normal 4 4 2" xfId="501" xr:uid="{00000000-0005-0000-0000-0000F9010000}"/>
    <cellStyle name="Normal 5" xfId="502" xr:uid="{00000000-0005-0000-0000-0000FA010000}"/>
    <cellStyle name="Normal 5 2" xfId="503" xr:uid="{00000000-0005-0000-0000-0000FB010000}"/>
    <cellStyle name="Normal 5 2 2" xfId="504" xr:uid="{00000000-0005-0000-0000-0000FC010000}"/>
    <cellStyle name="Normal 5 2 2 2" xfId="505" xr:uid="{00000000-0005-0000-0000-0000FD010000}"/>
    <cellStyle name="Normal 5 2 2 2 2" xfId="506" xr:uid="{00000000-0005-0000-0000-0000FE010000}"/>
    <cellStyle name="Normal 5 2 2 3" xfId="507" xr:uid="{00000000-0005-0000-0000-0000FF010000}"/>
    <cellStyle name="Normal 5 2 3" xfId="508" xr:uid="{00000000-0005-0000-0000-000000020000}"/>
    <cellStyle name="Normal 5 2 3 2" xfId="509" xr:uid="{00000000-0005-0000-0000-000001020000}"/>
    <cellStyle name="Normal 5 2 4" xfId="510" xr:uid="{00000000-0005-0000-0000-000002020000}"/>
    <cellStyle name="Normal 5 3" xfId="511" xr:uid="{00000000-0005-0000-0000-000003020000}"/>
    <cellStyle name="Normal 5 3 2" xfId="512" xr:uid="{00000000-0005-0000-0000-000004020000}"/>
    <cellStyle name="Normal 5 3 2 2" xfId="513" xr:uid="{00000000-0005-0000-0000-000005020000}"/>
    <cellStyle name="Normal 5 3 3" xfId="514" xr:uid="{00000000-0005-0000-0000-000006020000}"/>
    <cellStyle name="Normal 5 4" xfId="515" xr:uid="{00000000-0005-0000-0000-000007020000}"/>
    <cellStyle name="Normal 5 4 2" xfId="516" xr:uid="{00000000-0005-0000-0000-000008020000}"/>
    <cellStyle name="Normal 5 4 2 2" xfId="517" xr:uid="{00000000-0005-0000-0000-000009020000}"/>
    <cellStyle name="Normal 5 4 3" xfId="518" xr:uid="{00000000-0005-0000-0000-00000A020000}"/>
    <cellStyle name="Normal 5 5" xfId="519" xr:uid="{00000000-0005-0000-0000-00000B020000}"/>
    <cellStyle name="Normal 5 5 2" xfId="520" xr:uid="{00000000-0005-0000-0000-00000C020000}"/>
    <cellStyle name="Normal 5 5 2 2" xfId="521" xr:uid="{00000000-0005-0000-0000-00000D020000}"/>
    <cellStyle name="Normal 5 5 3" xfId="522" xr:uid="{00000000-0005-0000-0000-00000E020000}"/>
    <cellStyle name="Normal 5 6" xfId="523" xr:uid="{00000000-0005-0000-0000-00000F020000}"/>
    <cellStyle name="Normal 5 6 2" xfId="524" xr:uid="{00000000-0005-0000-0000-000010020000}"/>
    <cellStyle name="Normal 5 7" xfId="525" xr:uid="{00000000-0005-0000-0000-000011020000}"/>
    <cellStyle name="Normal 5 8" xfId="526" xr:uid="{00000000-0005-0000-0000-000012020000}"/>
    <cellStyle name="Normal 5 9" xfId="527" xr:uid="{00000000-0005-0000-0000-000013020000}"/>
    <cellStyle name="Normal 6" xfId="528" xr:uid="{00000000-0005-0000-0000-000014020000}"/>
    <cellStyle name="Normal 6 2" xfId="529" xr:uid="{00000000-0005-0000-0000-000015020000}"/>
    <cellStyle name="Normal 6 2 2" xfId="530" xr:uid="{00000000-0005-0000-0000-000016020000}"/>
    <cellStyle name="Normal 6 2 2 2" xfId="531" xr:uid="{00000000-0005-0000-0000-000017020000}"/>
    <cellStyle name="Normal 6 2 2 2 2" xfId="532" xr:uid="{00000000-0005-0000-0000-000018020000}"/>
    <cellStyle name="Normal 6 2 2 3" xfId="533" xr:uid="{00000000-0005-0000-0000-000019020000}"/>
    <cellStyle name="Normal 6 2 3" xfId="534" xr:uid="{00000000-0005-0000-0000-00001A020000}"/>
    <cellStyle name="Normal 6 2 3 2" xfId="535" xr:uid="{00000000-0005-0000-0000-00001B020000}"/>
    <cellStyle name="Normal 6 2 4" xfId="536" xr:uid="{00000000-0005-0000-0000-00001C020000}"/>
    <cellStyle name="Normal 6 3" xfId="537" xr:uid="{00000000-0005-0000-0000-00001D020000}"/>
    <cellStyle name="Normal 6 3 2" xfId="538" xr:uid="{00000000-0005-0000-0000-00001E020000}"/>
    <cellStyle name="Normal 6 3 2 2" xfId="539" xr:uid="{00000000-0005-0000-0000-00001F020000}"/>
    <cellStyle name="Normal 6 3 3" xfId="540" xr:uid="{00000000-0005-0000-0000-000020020000}"/>
    <cellStyle name="Normal 6 4" xfId="541" xr:uid="{00000000-0005-0000-0000-000021020000}"/>
    <cellStyle name="Normal 6 4 2" xfId="542" xr:uid="{00000000-0005-0000-0000-000022020000}"/>
    <cellStyle name="Normal 6 4 2 2" xfId="543" xr:uid="{00000000-0005-0000-0000-000023020000}"/>
    <cellStyle name="Normal 6 4 3" xfId="544" xr:uid="{00000000-0005-0000-0000-000024020000}"/>
    <cellStyle name="Normal 6 5" xfId="545" xr:uid="{00000000-0005-0000-0000-000025020000}"/>
    <cellStyle name="Normal 6 5 2" xfId="546" xr:uid="{00000000-0005-0000-0000-000026020000}"/>
    <cellStyle name="Normal 6 5 2 2" xfId="547" xr:uid="{00000000-0005-0000-0000-000027020000}"/>
    <cellStyle name="Normal 6 5 3" xfId="548" xr:uid="{00000000-0005-0000-0000-000028020000}"/>
    <cellStyle name="Normal 6 6" xfId="549" xr:uid="{00000000-0005-0000-0000-000029020000}"/>
    <cellStyle name="Normal 6 6 2" xfId="550" xr:uid="{00000000-0005-0000-0000-00002A020000}"/>
    <cellStyle name="Normal 6 7" xfId="551" xr:uid="{00000000-0005-0000-0000-00002B020000}"/>
    <cellStyle name="Normal 7" xfId="552" xr:uid="{00000000-0005-0000-0000-00002C020000}"/>
    <cellStyle name="Normal 7 2" xfId="553" xr:uid="{00000000-0005-0000-0000-00002D020000}"/>
    <cellStyle name="Normal 7 2 2" xfId="554" xr:uid="{00000000-0005-0000-0000-00002E020000}"/>
    <cellStyle name="Normal 7 2 2 2" xfId="555" xr:uid="{00000000-0005-0000-0000-00002F020000}"/>
    <cellStyle name="Normal 7 2 2 2 2" xfId="556" xr:uid="{00000000-0005-0000-0000-000030020000}"/>
    <cellStyle name="Normal 7 2 2 3" xfId="557" xr:uid="{00000000-0005-0000-0000-000031020000}"/>
    <cellStyle name="Normal 7 2 3" xfId="558" xr:uid="{00000000-0005-0000-0000-000032020000}"/>
    <cellStyle name="Normal 7 2 3 2" xfId="559" xr:uid="{00000000-0005-0000-0000-000033020000}"/>
    <cellStyle name="Normal 7 2 4" xfId="560" xr:uid="{00000000-0005-0000-0000-000034020000}"/>
    <cellStyle name="Normal 7 3" xfId="561" xr:uid="{00000000-0005-0000-0000-000035020000}"/>
    <cellStyle name="Normal 7 3 2" xfId="562" xr:uid="{00000000-0005-0000-0000-000036020000}"/>
    <cellStyle name="Normal 7 3 2 2" xfId="563" xr:uid="{00000000-0005-0000-0000-000037020000}"/>
    <cellStyle name="Normal 7 3 3" xfId="564" xr:uid="{00000000-0005-0000-0000-000038020000}"/>
    <cellStyle name="Normal 7 4" xfId="565" xr:uid="{00000000-0005-0000-0000-000039020000}"/>
    <cellStyle name="Normal 7 4 2" xfId="566" xr:uid="{00000000-0005-0000-0000-00003A020000}"/>
    <cellStyle name="Normal 7 4 2 2" xfId="567" xr:uid="{00000000-0005-0000-0000-00003B020000}"/>
    <cellStyle name="Normal 7 4 3" xfId="568" xr:uid="{00000000-0005-0000-0000-00003C020000}"/>
    <cellStyle name="Normal 7 5" xfId="569" xr:uid="{00000000-0005-0000-0000-00003D020000}"/>
    <cellStyle name="Normal 7 5 2" xfId="570" xr:uid="{00000000-0005-0000-0000-00003E020000}"/>
    <cellStyle name="Normal 7 5 2 2" xfId="571" xr:uid="{00000000-0005-0000-0000-00003F020000}"/>
    <cellStyle name="Normal 7 5 3" xfId="572" xr:uid="{00000000-0005-0000-0000-000040020000}"/>
    <cellStyle name="Normal 7 6" xfId="573" xr:uid="{00000000-0005-0000-0000-000041020000}"/>
    <cellStyle name="Normal 7 6 2" xfId="574" xr:uid="{00000000-0005-0000-0000-000042020000}"/>
    <cellStyle name="Normal 7 7" xfId="575" xr:uid="{00000000-0005-0000-0000-000043020000}"/>
    <cellStyle name="Normal 8" xfId="576" xr:uid="{00000000-0005-0000-0000-000044020000}"/>
    <cellStyle name="Normal 8 2" xfId="577" xr:uid="{00000000-0005-0000-0000-000045020000}"/>
    <cellStyle name="Normal 8 2 2" xfId="578" xr:uid="{00000000-0005-0000-0000-000046020000}"/>
    <cellStyle name="Normal 8 2 2 2" xfId="579" xr:uid="{00000000-0005-0000-0000-000047020000}"/>
    <cellStyle name="Normal 8 2 2 2 2" xfId="580" xr:uid="{00000000-0005-0000-0000-000048020000}"/>
    <cellStyle name="Normal 8 2 2 3" xfId="581" xr:uid="{00000000-0005-0000-0000-000049020000}"/>
    <cellStyle name="Normal 8 2 3" xfId="582" xr:uid="{00000000-0005-0000-0000-00004A020000}"/>
    <cellStyle name="Normal 8 2 3 2" xfId="583" xr:uid="{00000000-0005-0000-0000-00004B020000}"/>
    <cellStyle name="Normal 8 2 4" xfId="584" xr:uid="{00000000-0005-0000-0000-00004C020000}"/>
    <cellStyle name="Normal 8 3" xfId="585" xr:uid="{00000000-0005-0000-0000-00004D020000}"/>
    <cellStyle name="Normal 8 3 2" xfId="586" xr:uid="{00000000-0005-0000-0000-00004E020000}"/>
    <cellStyle name="Normal 8 3 2 2" xfId="587" xr:uid="{00000000-0005-0000-0000-00004F020000}"/>
    <cellStyle name="Normal 8 3 3" xfId="588" xr:uid="{00000000-0005-0000-0000-000050020000}"/>
    <cellStyle name="Normal 8 4" xfId="589" xr:uid="{00000000-0005-0000-0000-000051020000}"/>
    <cellStyle name="Normal 8 4 2" xfId="590" xr:uid="{00000000-0005-0000-0000-000052020000}"/>
    <cellStyle name="Normal 8 4 2 2" xfId="591" xr:uid="{00000000-0005-0000-0000-000053020000}"/>
    <cellStyle name="Normal 8 4 3" xfId="592" xr:uid="{00000000-0005-0000-0000-000054020000}"/>
    <cellStyle name="Normal 8 5" xfId="593" xr:uid="{00000000-0005-0000-0000-000055020000}"/>
    <cellStyle name="Normal 8 5 2" xfId="594" xr:uid="{00000000-0005-0000-0000-000056020000}"/>
    <cellStyle name="Normal 8 5 2 2" xfId="595" xr:uid="{00000000-0005-0000-0000-000057020000}"/>
    <cellStyle name="Normal 8 5 3" xfId="596" xr:uid="{00000000-0005-0000-0000-000058020000}"/>
    <cellStyle name="Normal 8 6" xfId="597" xr:uid="{00000000-0005-0000-0000-000059020000}"/>
    <cellStyle name="Normal 8 6 2" xfId="598" xr:uid="{00000000-0005-0000-0000-00005A020000}"/>
    <cellStyle name="Normal 8 7" xfId="599" xr:uid="{00000000-0005-0000-0000-00005B020000}"/>
    <cellStyle name="Normal 9" xfId="600" xr:uid="{00000000-0005-0000-0000-00005C020000}"/>
    <cellStyle name="Normal 9 2" xfId="601" xr:uid="{00000000-0005-0000-0000-00005D020000}"/>
    <cellStyle name="Normal 9 2 2" xfId="602" xr:uid="{00000000-0005-0000-0000-00005E020000}"/>
    <cellStyle name="Normal 9 2 2 2" xfId="603" xr:uid="{00000000-0005-0000-0000-00005F020000}"/>
    <cellStyle name="Normal 9 2 2 2 2" xfId="604" xr:uid="{00000000-0005-0000-0000-000060020000}"/>
    <cellStyle name="Normal 9 2 2 3" xfId="605" xr:uid="{00000000-0005-0000-0000-000061020000}"/>
    <cellStyle name="Normal 9 2 3" xfId="606" xr:uid="{00000000-0005-0000-0000-000062020000}"/>
    <cellStyle name="Normal 9 2 3 2" xfId="607" xr:uid="{00000000-0005-0000-0000-000063020000}"/>
    <cellStyle name="Normal 9 2 4" xfId="608" xr:uid="{00000000-0005-0000-0000-000064020000}"/>
    <cellStyle name="Normal 9 3" xfId="609" xr:uid="{00000000-0005-0000-0000-000065020000}"/>
    <cellStyle name="Normal 9 3 2" xfId="610" xr:uid="{00000000-0005-0000-0000-000066020000}"/>
    <cellStyle name="Normal 9 3 2 2" xfId="611" xr:uid="{00000000-0005-0000-0000-000067020000}"/>
    <cellStyle name="Normal 9 3 3" xfId="612" xr:uid="{00000000-0005-0000-0000-000068020000}"/>
    <cellStyle name="Normal 9 4" xfId="613" xr:uid="{00000000-0005-0000-0000-000069020000}"/>
    <cellStyle name="Normal 9 4 2" xfId="614" xr:uid="{00000000-0005-0000-0000-00006A020000}"/>
    <cellStyle name="Normal 9 4 2 2" xfId="615" xr:uid="{00000000-0005-0000-0000-00006B020000}"/>
    <cellStyle name="Normal 9 4 3" xfId="616" xr:uid="{00000000-0005-0000-0000-00006C020000}"/>
    <cellStyle name="Normal 9 5" xfId="617" xr:uid="{00000000-0005-0000-0000-00006D020000}"/>
    <cellStyle name="Normal 9 5 2" xfId="618" xr:uid="{00000000-0005-0000-0000-00006E020000}"/>
    <cellStyle name="Normal 9 5 2 2" xfId="619" xr:uid="{00000000-0005-0000-0000-00006F020000}"/>
    <cellStyle name="Normal 9 5 3" xfId="620" xr:uid="{00000000-0005-0000-0000-000070020000}"/>
    <cellStyle name="Normal 9 6" xfId="621" xr:uid="{00000000-0005-0000-0000-000071020000}"/>
    <cellStyle name="Normal 9 6 2" xfId="622" xr:uid="{00000000-0005-0000-0000-000072020000}"/>
    <cellStyle name="Normal 9 7" xfId="623" xr:uid="{00000000-0005-0000-0000-000073020000}"/>
    <cellStyle name="Normal_Sheet1" xfId="624" xr:uid="{00000000-0005-0000-0000-000074020000}"/>
    <cellStyle name="Note 2" xfId="625" xr:uid="{00000000-0005-0000-0000-000075020000}"/>
    <cellStyle name="Note 2 2" xfId="626" xr:uid="{00000000-0005-0000-0000-000076020000}"/>
    <cellStyle name="Note 2 2 2" xfId="627" xr:uid="{00000000-0005-0000-0000-000077020000}"/>
    <cellStyle name="Note 2 2 2 2" xfId="628" xr:uid="{00000000-0005-0000-0000-000078020000}"/>
    <cellStyle name="Note 2 2 2 2 2" xfId="629" xr:uid="{00000000-0005-0000-0000-000079020000}"/>
    <cellStyle name="Note 2 2 2 2 3" xfId="630" xr:uid="{00000000-0005-0000-0000-00007A020000}"/>
    <cellStyle name="Note 2 2 2 3" xfId="631" xr:uid="{00000000-0005-0000-0000-00007B020000}"/>
    <cellStyle name="Note 2 2 2 4" xfId="632" xr:uid="{00000000-0005-0000-0000-00007C020000}"/>
    <cellStyle name="Note 2 2 3" xfId="633" xr:uid="{00000000-0005-0000-0000-00007D020000}"/>
    <cellStyle name="Note 2 2 3 2" xfId="634" xr:uid="{00000000-0005-0000-0000-00007E020000}"/>
    <cellStyle name="Note 2 2 3 3" xfId="635" xr:uid="{00000000-0005-0000-0000-00007F020000}"/>
    <cellStyle name="Note 2 2 4" xfId="636" xr:uid="{00000000-0005-0000-0000-000080020000}"/>
    <cellStyle name="Note 2 2 5" xfId="637" xr:uid="{00000000-0005-0000-0000-000081020000}"/>
    <cellStyle name="Note 2 3" xfId="638" xr:uid="{00000000-0005-0000-0000-000082020000}"/>
    <cellStyle name="Note 2 3 2" xfId="639" xr:uid="{00000000-0005-0000-0000-000083020000}"/>
    <cellStyle name="Note 2 3 2 2" xfId="640" xr:uid="{00000000-0005-0000-0000-000084020000}"/>
    <cellStyle name="Note 2 3 2 3" xfId="641" xr:uid="{00000000-0005-0000-0000-000085020000}"/>
    <cellStyle name="Note 2 3 3" xfId="642" xr:uid="{00000000-0005-0000-0000-000086020000}"/>
    <cellStyle name="Note 2 3 4" xfId="643" xr:uid="{00000000-0005-0000-0000-000087020000}"/>
    <cellStyle name="Note 2 4" xfId="644" xr:uid="{00000000-0005-0000-0000-000088020000}"/>
    <cellStyle name="Note 2 5" xfId="645" xr:uid="{00000000-0005-0000-0000-000089020000}"/>
    <cellStyle name="Note 2 5 2" xfId="646" xr:uid="{00000000-0005-0000-0000-00008A020000}"/>
    <cellStyle name="Note 2 5 3" xfId="647" xr:uid="{00000000-0005-0000-0000-00008B020000}"/>
    <cellStyle name="Note 2 6" xfId="648" xr:uid="{00000000-0005-0000-0000-00008C020000}"/>
    <cellStyle name="Note 2 7" xfId="649" xr:uid="{00000000-0005-0000-0000-00008D020000}"/>
    <cellStyle name="Note 3" xfId="650" xr:uid="{00000000-0005-0000-0000-00008E020000}"/>
    <cellStyle name="Note 3 2" xfId="651" xr:uid="{00000000-0005-0000-0000-00008F020000}"/>
    <cellStyle name="Note 3 2 2" xfId="652" xr:uid="{00000000-0005-0000-0000-000090020000}"/>
    <cellStyle name="Note 3 2 2 2" xfId="653" xr:uid="{00000000-0005-0000-0000-000091020000}"/>
    <cellStyle name="Note 3 2 2 3" xfId="654" xr:uid="{00000000-0005-0000-0000-000092020000}"/>
    <cellStyle name="Note 3 2 3" xfId="655" xr:uid="{00000000-0005-0000-0000-000093020000}"/>
    <cellStyle name="Note 3 2 4" xfId="656" xr:uid="{00000000-0005-0000-0000-000094020000}"/>
    <cellStyle name="Note 3 3" xfId="657" xr:uid="{00000000-0005-0000-0000-000095020000}"/>
    <cellStyle name="Note 3 3 2" xfId="658" xr:uid="{00000000-0005-0000-0000-000096020000}"/>
    <cellStyle name="Note 3 3 3" xfId="659" xr:uid="{00000000-0005-0000-0000-000097020000}"/>
    <cellStyle name="Note 3 4" xfId="660" xr:uid="{00000000-0005-0000-0000-000098020000}"/>
    <cellStyle name="Note 3 5" xfId="661" xr:uid="{00000000-0005-0000-0000-000099020000}"/>
    <cellStyle name="Note 4" xfId="662" xr:uid="{00000000-0005-0000-0000-00009A020000}"/>
    <cellStyle name="Note 4 2" xfId="663" xr:uid="{00000000-0005-0000-0000-00009B020000}"/>
    <cellStyle name="Note 4 2 2" xfId="664" xr:uid="{00000000-0005-0000-0000-00009C020000}"/>
    <cellStyle name="Note 4 2 3" xfId="665" xr:uid="{00000000-0005-0000-0000-00009D020000}"/>
    <cellStyle name="Note 4 3" xfId="666" xr:uid="{00000000-0005-0000-0000-00009E020000}"/>
    <cellStyle name="Note 4 4" xfId="667" xr:uid="{00000000-0005-0000-0000-00009F020000}"/>
    <cellStyle name="Note 5" xfId="668" xr:uid="{00000000-0005-0000-0000-0000A0020000}"/>
    <cellStyle name="Note 5 2" xfId="669" xr:uid="{00000000-0005-0000-0000-0000A1020000}"/>
    <cellStyle name="Note 5 3" xfId="670" xr:uid="{00000000-0005-0000-0000-0000A2020000}"/>
    <cellStyle name="Output 2" xfId="671" xr:uid="{00000000-0005-0000-0000-0000A3020000}"/>
    <cellStyle name="Output 2 2" xfId="672" xr:uid="{00000000-0005-0000-0000-0000A4020000}"/>
    <cellStyle name="Output 2 2 2" xfId="673" xr:uid="{00000000-0005-0000-0000-0000A5020000}"/>
    <cellStyle name="Output 2 2 2 2" xfId="674" xr:uid="{00000000-0005-0000-0000-0000A6020000}"/>
    <cellStyle name="Output 2 2 2 2 2" xfId="675" xr:uid="{00000000-0005-0000-0000-0000A7020000}"/>
    <cellStyle name="Output 2 2 2 3" xfId="676" xr:uid="{00000000-0005-0000-0000-0000A8020000}"/>
    <cellStyle name="Output 2 2 2 4" xfId="677" xr:uid="{00000000-0005-0000-0000-0000A9020000}"/>
    <cellStyle name="Output 2 2 3" xfId="678" xr:uid="{00000000-0005-0000-0000-0000AA020000}"/>
    <cellStyle name="Output 2 2 3 2" xfId="679" xr:uid="{00000000-0005-0000-0000-0000AB020000}"/>
    <cellStyle name="Output 2 2 4" xfId="680" xr:uid="{00000000-0005-0000-0000-0000AC020000}"/>
    <cellStyle name="Output 2 2 5" xfId="681" xr:uid="{00000000-0005-0000-0000-0000AD020000}"/>
    <cellStyle name="Output 2 3" xfId="682" xr:uid="{00000000-0005-0000-0000-0000AE020000}"/>
    <cellStyle name="Output 2 3 2" xfId="683" xr:uid="{00000000-0005-0000-0000-0000AF020000}"/>
    <cellStyle name="Output 2 3 2 2" xfId="684" xr:uid="{00000000-0005-0000-0000-0000B0020000}"/>
    <cellStyle name="Output 2 3 3" xfId="685" xr:uid="{00000000-0005-0000-0000-0000B1020000}"/>
    <cellStyle name="Output 2 3 4" xfId="686" xr:uid="{00000000-0005-0000-0000-0000B2020000}"/>
    <cellStyle name="Output 2 4" xfId="687" xr:uid="{00000000-0005-0000-0000-0000B3020000}"/>
    <cellStyle name="Output 2 5" xfId="688" xr:uid="{00000000-0005-0000-0000-0000B4020000}"/>
    <cellStyle name="Output 2 5 2" xfId="689" xr:uid="{00000000-0005-0000-0000-0000B5020000}"/>
    <cellStyle name="Output 2 6" xfId="690" xr:uid="{00000000-0005-0000-0000-0000B6020000}"/>
    <cellStyle name="Output 2 7" xfId="691" xr:uid="{00000000-0005-0000-0000-0000B7020000}"/>
    <cellStyle name="Output 3" xfId="692" xr:uid="{00000000-0005-0000-0000-0000B8020000}"/>
    <cellStyle name="Output 3 2" xfId="693" xr:uid="{00000000-0005-0000-0000-0000B9020000}"/>
    <cellStyle name="Output 3 2 2" xfId="694" xr:uid="{00000000-0005-0000-0000-0000BA020000}"/>
    <cellStyle name="Output 3 2 2 2" xfId="695" xr:uid="{00000000-0005-0000-0000-0000BB020000}"/>
    <cellStyle name="Output 3 2 3" xfId="696" xr:uid="{00000000-0005-0000-0000-0000BC020000}"/>
    <cellStyle name="Output 3 2 4" xfId="697" xr:uid="{00000000-0005-0000-0000-0000BD020000}"/>
    <cellStyle name="Output 3 3" xfId="698" xr:uid="{00000000-0005-0000-0000-0000BE020000}"/>
    <cellStyle name="Output 3 3 2" xfId="699" xr:uid="{00000000-0005-0000-0000-0000BF020000}"/>
    <cellStyle name="Output 3 4" xfId="700" xr:uid="{00000000-0005-0000-0000-0000C0020000}"/>
    <cellStyle name="Output 3 5" xfId="701" xr:uid="{00000000-0005-0000-0000-0000C1020000}"/>
    <cellStyle name="Output 4" xfId="702" xr:uid="{00000000-0005-0000-0000-0000C2020000}"/>
    <cellStyle name="Output 4 2" xfId="703" xr:uid="{00000000-0005-0000-0000-0000C3020000}"/>
    <cellStyle name="Output 4 2 2" xfId="704" xr:uid="{00000000-0005-0000-0000-0000C4020000}"/>
    <cellStyle name="Output 4 3" xfId="705" xr:uid="{00000000-0005-0000-0000-0000C5020000}"/>
    <cellStyle name="Output 4 4" xfId="706" xr:uid="{00000000-0005-0000-0000-0000C6020000}"/>
    <cellStyle name="Output 5" xfId="707" xr:uid="{00000000-0005-0000-0000-0000C7020000}"/>
    <cellStyle name="Output 5 2" xfId="708" xr:uid="{00000000-0005-0000-0000-0000C8020000}"/>
    <cellStyle name="Percent" xfId="709" builtinId="5"/>
    <cellStyle name="Percent 10" xfId="831" xr:uid="{00000000-0005-0000-0000-0000CA020000}"/>
    <cellStyle name="Percent 2" xfId="710" xr:uid="{00000000-0005-0000-0000-0000CB020000}"/>
    <cellStyle name="Percent 2 10" xfId="711" xr:uid="{00000000-0005-0000-0000-0000CC020000}"/>
    <cellStyle name="Percent 2 2" xfId="712" xr:uid="{00000000-0005-0000-0000-0000CD020000}"/>
    <cellStyle name="Percent 2 2 2" xfId="713" xr:uid="{00000000-0005-0000-0000-0000CE020000}"/>
    <cellStyle name="Percent 2 3" xfId="714" xr:uid="{00000000-0005-0000-0000-0000CF020000}"/>
    <cellStyle name="Percent 2 3 2" xfId="715" xr:uid="{00000000-0005-0000-0000-0000D0020000}"/>
    <cellStyle name="Percent 2 3 2 2" xfId="716" xr:uid="{00000000-0005-0000-0000-0000D1020000}"/>
    <cellStyle name="Percent 2 3 2 2 2" xfId="717" xr:uid="{00000000-0005-0000-0000-0000D2020000}"/>
    <cellStyle name="Percent 2 3 2 3" xfId="718" xr:uid="{00000000-0005-0000-0000-0000D3020000}"/>
    <cellStyle name="Percent 2 3 3" xfId="719" xr:uid="{00000000-0005-0000-0000-0000D4020000}"/>
    <cellStyle name="Percent 2 3 3 2" xfId="720" xr:uid="{00000000-0005-0000-0000-0000D5020000}"/>
    <cellStyle name="Percent 2 3 4" xfId="721" xr:uid="{00000000-0005-0000-0000-0000D6020000}"/>
    <cellStyle name="Percent 2 4" xfId="722" xr:uid="{00000000-0005-0000-0000-0000D7020000}"/>
    <cellStyle name="Percent 2 4 2" xfId="723" xr:uid="{00000000-0005-0000-0000-0000D8020000}"/>
    <cellStyle name="Percent 2 4 2 2" xfId="724" xr:uid="{00000000-0005-0000-0000-0000D9020000}"/>
    <cellStyle name="Percent 2 4 3" xfId="725" xr:uid="{00000000-0005-0000-0000-0000DA020000}"/>
    <cellStyle name="Percent 2 5" xfId="726" xr:uid="{00000000-0005-0000-0000-0000DB020000}"/>
    <cellStyle name="Percent 2 5 2" xfId="727" xr:uid="{00000000-0005-0000-0000-0000DC020000}"/>
    <cellStyle name="Percent 2 5 2 2" xfId="728" xr:uid="{00000000-0005-0000-0000-0000DD020000}"/>
    <cellStyle name="Percent 2 5 3" xfId="729" xr:uid="{00000000-0005-0000-0000-0000DE020000}"/>
    <cellStyle name="Percent 2 6" xfId="730" xr:uid="{00000000-0005-0000-0000-0000DF020000}"/>
    <cellStyle name="Percent 2 6 2" xfId="731" xr:uid="{00000000-0005-0000-0000-0000E0020000}"/>
    <cellStyle name="Percent 2 6 2 2" xfId="732" xr:uid="{00000000-0005-0000-0000-0000E1020000}"/>
    <cellStyle name="Percent 2 6 3" xfId="733" xr:uid="{00000000-0005-0000-0000-0000E2020000}"/>
    <cellStyle name="Percent 2 7" xfId="734" xr:uid="{00000000-0005-0000-0000-0000E3020000}"/>
    <cellStyle name="Percent 2 7 2" xfId="735" xr:uid="{00000000-0005-0000-0000-0000E4020000}"/>
    <cellStyle name="Percent 2 8" xfId="736" xr:uid="{00000000-0005-0000-0000-0000E5020000}"/>
    <cellStyle name="Percent 2 9" xfId="737" xr:uid="{00000000-0005-0000-0000-0000E6020000}"/>
    <cellStyle name="Percent 3" xfId="738" xr:uid="{00000000-0005-0000-0000-0000E7020000}"/>
    <cellStyle name="Percent 3 2" xfId="739" xr:uid="{00000000-0005-0000-0000-0000E8020000}"/>
    <cellStyle name="Percent 3 2 2" xfId="740" xr:uid="{00000000-0005-0000-0000-0000E9020000}"/>
    <cellStyle name="Percent 3 3" xfId="741" xr:uid="{00000000-0005-0000-0000-0000EA020000}"/>
    <cellStyle name="Percent 4" xfId="742" xr:uid="{00000000-0005-0000-0000-0000EB020000}"/>
    <cellStyle name="Percent 4 2" xfId="743" xr:uid="{00000000-0005-0000-0000-0000EC020000}"/>
    <cellStyle name="Percent 4 2 2" xfId="744" xr:uid="{00000000-0005-0000-0000-0000ED020000}"/>
    <cellStyle name="Percent 4 2 2 2" xfId="745" xr:uid="{00000000-0005-0000-0000-0000EE020000}"/>
    <cellStyle name="Percent 4 2 2 2 2" xfId="746" xr:uid="{00000000-0005-0000-0000-0000EF020000}"/>
    <cellStyle name="Percent 4 2 2 3" xfId="747" xr:uid="{00000000-0005-0000-0000-0000F0020000}"/>
    <cellStyle name="Percent 4 2 3" xfId="748" xr:uid="{00000000-0005-0000-0000-0000F1020000}"/>
    <cellStyle name="Percent 4 2 3 2" xfId="749" xr:uid="{00000000-0005-0000-0000-0000F2020000}"/>
    <cellStyle name="Percent 4 2 4" xfId="750" xr:uid="{00000000-0005-0000-0000-0000F3020000}"/>
    <cellStyle name="Percent 4 3" xfId="751" xr:uid="{00000000-0005-0000-0000-0000F4020000}"/>
    <cellStyle name="Percent 4 3 2" xfId="752" xr:uid="{00000000-0005-0000-0000-0000F5020000}"/>
    <cellStyle name="Percent 4 3 2 2" xfId="753" xr:uid="{00000000-0005-0000-0000-0000F6020000}"/>
    <cellStyle name="Percent 4 3 3" xfId="754" xr:uid="{00000000-0005-0000-0000-0000F7020000}"/>
    <cellStyle name="Percent 4 4" xfId="755" xr:uid="{00000000-0005-0000-0000-0000F8020000}"/>
    <cellStyle name="Percent 4 4 2" xfId="756" xr:uid="{00000000-0005-0000-0000-0000F9020000}"/>
    <cellStyle name="Percent 4 4 2 2" xfId="757" xr:uid="{00000000-0005-0000-0000-0000FA020000}"/>
    <cellStyle name="Percent 4 4 3" xfId="758" xr:uid="{00000000-0005-0000-0000-0000FB020000}"/>
    <cellStyle name="Percent 4 5" xfId="759" xr:uid="{00000000-0005-0000-0000-0000FC020000}"/>
    <cellStyle name="Percent 4 5 2" xfId="760" xr:uid="{00000000-0005-0000-0000-0000FD020000}"/>
    <cellStyle name="Percent 4 5 2 2" xfId="761" xr:uid="{00000000-0005-0000-0000-0000FE020000}"/>
    <cellStyle name="Percent 4 5 3" xfId="762" xr:uid="{00000000-0005-0000-0000-0000FF020000}"/>
    <cellStyle name="Percent 4 6" xfId="763" xr:uid="{00000000-0005-0000-0000-000000030000}"/>
    <cellStyle name="Percent 4 6 2" xfId="764" xr:uid="{00000000-0005-0000-0000-000001030000}"/>
    <cellStyle name="Percent 4 7" xfId="765" xr:uid="{00000000-0005-0000-0000-000002030000}"/>
    <cellStyle name="Percent 4 8" xfId="766" xr:uid="{00000000-0005-0000-0000-000003030000}"/>
    <cellStyle name="Percent 5" xfId="767" xr:uid="{00000000-0005-0000-0000-000004030000}"/>
    <cellStyle name="Percent 5 2" xfId="768" xr:uid="{00000000-0005-0000-0000-000005030000}"/>
    <cellStyle name="Percent 5 3" xfId="769" xr:uid="{00000000-0005-0000-0000-000006030000}"/>
    <cellStyle name="Percent 6" xfId="770" xr:uid="{00000000-0005-0000-0000-000007030000}"/>
    <cellStyle name="Percent 6 2" xfId="771" xr:uid="{00000000-0005-0000-0000-000008030000}"/>
    <cellStyle name="Percent 7" xfId="772" xr:uid="{00000000-0005-0000-0000-000009030000}"/>
    <cellStyle name="Percent 8" xfId="773" xr:uid="{00000000-0005-0000-0000-00000A030000}"/>
    <cellStyle name="Percent 8 2" xfId="774" xr:uid="{00000000-0005-0000-0000-00000B030000}"/>
    <cellStyle name="Percent 9" xfId="775" xr:uid="{00000000-0005-0000-0000-00000C030000}"/>
    <cellStyle name="Style 1" xfId="776" xr:uid="{00000000-0005-0000-0000-00000D030000}"/>
    <cellStyle name="Title 2" xfId="777" xr:uid="{00000000-0005-0000-0000-00000E030000}"/>
    <cellStyle name="Title 2 2" xfId="778" xr:uid="{00000000-0005-0000-0000-00000F030000}"/>
    <cellStyle name="Title 3" xfId="779" xr:uid="{00000000-0005-0000-0000-000010030000}"/>
    <cellStyle name="Total 2" xfId="780" xr:uid="{00000000-0005-0000-0000-000011030000}"/>
    <cellStyle name="Total 2 2" xfId="781" xr:uid="{00000000-0005-0000-0000-000012030000}"/>
    <cellStyle name="Total 2 2 2" xfId="782" xr:uid="{00000000-0005-0000-0000-000013030000}"/>
    <cellStyle name="Total 2 2 2 2" xfId="783" xr:uid="{00000000-0005-0000-0000-000014030000}"/>
    <cellStyle name="Total 2 2 2 2 2" xfId="784" xr:uid="{00000000-0005-0000-0000-000015030000}"/>
    <cellStyle name="Total 2 2 2 2 3" xfId="785" xr:uid="{00000000-0005-0000-0000-000016030000}"/>
    <cellStyle name="Total 2 2 2 3" xfId="786" xr:uid="{00000000-0005-0000-0000-000017030000}"/>
    <cellStyle name="Total 2 2 2 4" xfId="787" xr:uid="{00000000-0005-0000-0000-000018030000}"/>
    <cellStyle name="Total 2 2 3" xfId="788" xr:uid="{00000000-0005-0000-0000-000019030000}"/>
    <cellStyle name="Total 2 2 3 2" xfId="789" xr:uid="{00000000-0005-0000-0000-00001A030000}"/>
    <cellStyle name="Total 2 2 3 3" xfId="790" xr:uid="{00000000-0005-0000-0000-00001B030000}"/>
    <cellStyle name="Total 2 2 4" xfId="791" xr:uid="{00000000-0005-0000-0000-00001C030000}"/>
    <cellStyle name="Total 2 2 5" xfId="792" xr:uid="{00000000-0005-0000-0000-00001D030000}"/>
    <cellStyle name="Total 2 3" xfId="793" xr:uid="{00000000-0005-0000-0000-00001E030000}"/>
    <cellStyle name="Total 2 3 2" xfId="794" xr:uid="{00000000-0005-0000-0000-00001F030000}"/>
    <cellStyle name="Total 2 3 2 2" xfId="795" xr:uid="{00000000-0005-0000-0000-000020030000}"/>
    <cellStyle name="Total 2 3 2 3" xfId="796" xr:uid="{00000000-0005-0000-0000-000021030000}"/>
    <cellStyle name="Total 2 3 3" xfId="797" xr:uid="{00000000-0005-0000-0000-000022030000}"/>
    <cellStyle name="Total 2 3 4" xfId="798" xr:uid="{00000000-0005-0000-0000-000023030000}"/>
    <cellStyle name="Total 2 4" xfId="799" xr:uid="{00000000-0005-0000-0000-000024030000}"/>
    <cellStyle name="Total 2 5" xfId="800" xr:uid="{00000000-0005-0000-0000-000025030000}"/>
    <cellStyle name="Total 2 5 2" xfId="801" xr:uid="{00000000-0005-0000-0000-000026030000}"/>
    <cellStyle name="Total 2 5 3" xfId="802" xr:uid="{00000000-0005-0000-0000-000027030000}"/>
    <cellStyle name="Total 2 6" xfId="803" xr:uid="{00000000-0005-0000-0000-000028030000}"/>
    <cellStyle name="Total 2 7" xfId="804" xr:uid="{00000000-0005-0000-0000-000029030000}"/>
    <cellStyle name="Total 3" xfId="805" xr:uid="{00000000-0005-0000-0000-00002A030000}"/>
    <cellStyle name="Total 3 2" xfId="806" xr:uid="{00000000-0005-0000-0000-00002B030000}"/>
    <cellStyle name="Total 3 2 2" xfId="807" xr:uid="{00000000-0005-0000-0000-00002C030000}"/>
    <cellStyle name="Total 3 2 2 2" xfId="808" xr:uid="{00000000-0005-0000-0000-00002D030000}"/>
    <cellStyle name="Total 3 2 2 3" xfId="809" xr:uid="{00000000-0005-0000-0000-00002E030000}"/>
    <cellStyle name="Total 3 2 3" xfId="810" xr:uid="{00000000-0005-0000-0000-00002F030000}"/>
    <cellStyle name="Total 3 2 4" xfId="811" xr:uid="{00000000-0005-0000-0000-000030030000}"/>
    <cellStyle name="Total 3 3" xfId="812" xr:uid="{00000000-0005-0000-0000-000031030000}"/>
    <cellStyle name="Total 3 3 2" xfId="813" xr:uid="{00000000-0005-0000-0000-000032030000}"/>
    <cellStyle name="Total 3 3 3" xfId="814" xr:uid="{00000000-0005-0000-0000-000033030000}"/>
    <cellStyle name="Total 3 4" xfId="815" xr:uid="{00000000-0005-0000-0000-000034030000}"/>
    <cellStyle name="Total 3 5" xfId="816" xr:uid="{00000000-0005-0000-0000-000035030000}"/>
    <cellStyle name="Total 4" xfId="817" xr:uid="{00000000-0005-0000-0000-000036030000}"/>
    <cellStyle name="Total 4 2" xfId="818" xr:uid="{00000000-0005-0000-0000-000037030000}"/>
    <cellStyle name="Total 4 2 2" xfId="819" xr:uid="{00000000-0005-0000-0000-000038030000}"/>
    <cellStyle name="Total 4 2 3" xfId="820" xr:uid="{00000000-0005-0000-0000-000039030000}"/>
    <cellStyle name="Total 4 3" xfId="821" xr:uid="{00000000-0005-0000-0000-00003A030000}"/>
    <cellStyle name="Total 4 4" xfId="822" xr:uid="{00000000-0005-0000-0000-00003B030000}"/>
    <cellStyle name="Total 5" xfId="823" xr:uid="{00000000-0005-0000-0000-00003C030000}"/>
    <cellStyle name="Total 5 2" xfId="824" xr:uid="{00000000-0005-0000-0000-00003D030000}"/>
    <cellStyle name="Total 5 3" xfId="825" xr:uid="{00000000-0005-0000-0000-00003E030000}"/>
    <cellStyle name="Warning Text 2" xfId="826" xr:uid="{00000000-0005-0000-0000-00003F030000}"/>
    <cellStyle name="Warning Text 2 2" xfId="827" xr:uid="{00000000-0005-0000-0000-000040030000}"/>
    <cellStyle name="Warning Text 3" xfId="828" xr:uid="{00000000-0005-0000-0000-000041030000}"/>
    <cellStyle name="Warning Text 4" xfId="829" xr:uid="{00000000-0005-0000-0000-000042030000}"/>
  </cellStyles>
  <dxfs count="0"/>
  <tableStyles count="0" defaultTableStyle="TableStyleMedium2" defaultPivotStyle="PivotStyleLight16"/>
  <colors>
    <mruColors>
      <color rgb="FFA05AE6"/>
      <color rgb="FF55585A"/>
      <color rgb="FFDADDDC"/>
      <color rgb="FFAAAFB9"/>
      <color rgb="FF7053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982980</xdr:colOff>
      <xdr:row>37</xdr:row>
      <xdr:rowOff>106680</xdr:rowOff>
    </xdr:from>
    <xdr:to>
      <xdr:col>4</xdr:col>
      <xdr:colOff>1066800</xdr:colOff>
      <xdr:row>38</xdr:row>
      <xdr:rowOff>144779</xdr:rowOff>
    </xdr:to>
    <xdr:sp macro="" textlink="">
      <xdr:nvSpPr>
        <xdr:cNvPr id="46145" name="Text Box 7">
          <a:extLst>
            <a:ext uri="{FF2B5EF4-FFF2-40B4-BE49-F238E27FC236}">
              <a16:creationId xmlns:a16="http://schemas.microsoft.com/office/drawing/2014/main" id="{00000000-0008-0000-0100-000041B40000}"/>
            </a:ext>
          </a:extLst>
        </xdr:cNvPr>
        <xdr:cNvSpPr txBox="1">
          <a:spLocks noChangeArrowheads="1"/>
        </xdr:cNvSpPr>
      </xdr:nvSpPr>
      <xdr:spPr bwMode="auto">
        <a:xfrm>
          <a:off x="4663440" y="7071360"/>
          <a:ext cx="838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8" name="Text Box 7">
          <a:extLst>
            <a:ext uri="{FF2B5EF4-FFF2-40B4-BE49-F238E27FC236}">
              <a16:creationId xmlns:a16="http://schemas.microsoft.com/office/drawing/2014/main" id="{00000000-0008-0000-0100-000044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9" name="Text Box 7">
          <a:extLst>
            <a:ext uri="{FF2B5EF4-FFF2-40B4-BE49-F238E27FC236}">
              <a16:creationId xmlns:a16="http://schemas.microsoft.com/office/drawing/2014/main" id="{00000000-0008-0000-0100-000045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0" name="Text Box 7">
          <a:extLst>
            <a:ext uri="{FF2B5EF4-FFF2-40B4-BE49-F238E27FC236}">
              <a16:creationId xmlns:a16="http://schemas.microsoft.com/office/drawing/2014/main" id="{00000000-0008-0000-0100-000046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1" name="Text Box 7">
          <a:extLst>
            <a:ext uri="{FF2B5EF4-FFF2-40B4-BE49-F238E27FC236}">
              <a16:creationId xmlns:a16="http://schemas.microsoft.com/office/drawing/2014/main" id="{00000000-0008-0000-0100-000047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68</xdr:row>
      <xdr:rowOff>106680</xdr:rowOff>
    </xdr:from>
    <xdr:to>
      <xdr:col>4</xdr:col>
      <xdr:colOff>1059180</xdr:colOff>
      <xdr:row>68</xdr:row>
      <xdr:rowOff>472440</xdr:rowOff>
    </xdr:to>
    <xdr:sp macro="" textlink="">
      <xdr:nvSpPr>
        <xdr:cNvPr id="46152" name="Text Box 7">
          <a:extLst>
            <a:ext uri="{FF2B5EF4-FFF2-40B4-BE49-F238E27FC236}">
              <a16:creationId xmlns:a16="http://schemas.microsoft.com/office/drawing/2014/main" id="{00000000-0008-0000-0100-000048B40000}"/>
            </a:ext>
          </a:extLst>
        </xdr:cNvPr>
        <xdr:cNvSpPr txBox="1">
          <a:spLocks noChangeArrowheads="1"/>
        </xdr:cNvSpPr>
      </xdr:nvSpPr>
      <xdr:spPr bwMode="auto">
        <a:xfrm>
          <a:off x="4663440" y="13723620"/>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990600</xdr:colOff>
      <xdr:row>68</xdr:row>
      <xdr:rowOff>465268</xdr:rowOff>
    </xdr:from>
    <xdr:to>
      <xdr:col>6</xdr:col>
      <xdr:colOff>1066800</xdr:colOff>
      <xdr:row>69</xdr:row>
      <xdr:rowOff>348054</xdr:rowOff>
    </xdr:to>
    <xdr:sp macro="" textlink="">
      <xdr:nvSpPr>
        <xdr:cNvPr id="46153" name="Text Box 7">
          <a:extLst>
            <a:ext uri="{FF2B5EF4-FFF2-40B4-BE49-F238E27FC236}">
              <a16:creationId xmlns:a16="http://schemas.microsoft.com/office/drawing/2014/main" id="{00000000-0008-0000-0100-000049B40000}"/>
            </a:ext>
          </a:extLst>
        </xdr:cNvPr>
        <xdr:cNvSpPr txBox="1">
          <a:spLocks noChangeArrowheads="1"/>
        </xdr:cNvSpPr>
      </xdr:nvSpPr>
      <xdr:spPr bwMode="auto">
        <a:xfrm>
          <a:off x="6929718" y="13352033"/>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hcf.dc.gov/page/rates-and-reimbursemen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6"/>
  <sheetViews>
    <sheetView showGridLines="0" zoomScaleNormal="100" workbookViewId="0">
      <selection activeCell="C17" sqref="C17"/>
    </sheetView>
  </sheetViews>
  <sheetFormatPr defaultRowHeight="12.5"/>
  <cols>
    <col min="1" max="1" width="2.453125" customWidth="1"/>
    <col min="2" max="2" width="30" bestFit="1" customWidth="1"/>
    <col min="6" max="6" width="95.453125" customWidth="1"/>
  </cols>
  <sheetData>
    <row r="1" spans="2:6" ht="10.5" customHeight="1"/>
    <row r="2" spans="2:6" ht="25">
      <c r="B2" s="191" t="s">
        <v>1226</v>
      </c>
      <c r="C2" s="192"/>
      <c r="D2" s="192"/>
      <c r="E2" s="192"/>
      <c r="F2" s="193"/>
    </row>
    <row r="3" spans="2:6" ht="13">
      <c r="B3" s="194" t="s">
        <v>1875</v>
      </c>
      <c r="C3" s="195"/>
      <c r="D3" s="195"/>
      <c r="E3" s="195"/>
      <c r="F3" s="196"/>
    </row>
    <row r="4" spans="2:6" ht="12.75" customHeight="1">
      <c r="B4" s="51"/>
      <c r="C4" s="52"/>
      <c r="D4" s="52"/>
      <c r="E4" s="52"/>
      <c r="F4" s="53"/>
    </row>
    <row r="5" spans="2:6" ht="42" customHeight="1">
      <c r="B5" s="197" t="s">
        <v>1876</v>
      </c>
      <c r="C5" s="198"/>
      <c r="D5" s="198"/>
      <c r="E5" s="198"/>
      <c r="F5" s="199"/>
    </row>
    <row r="6" spans="2:6" ht="12" customHeight="1">
      <c r="B6" s="54"/>
      <c r="C6" s="49"/>
      <c r="D6" s="49"/>
      <c r="E6" s="49"/>
      <c r="F6" s="55"/>
    </row>
    <row r="7" spans="2:6" ht="54" customHeight="1">
      <c r="B7" s="197" t="s">
        <v>1281</v>
      </c>
      <c r="C7" s="200"/>
      <c r="D7" s="200"/>
      <c r="E7" s="200"/>
      <c r="F7" s="201"/>
    </row>
    <row r="8" spans="2:6" ht="6" customHeight="1">
      <c r="B8" s="54"/>
      <c r="C8" s="49"/>
      <c r="D8" s="49"/>
      <c r="E8" s="49"/>
      <c r="F8" s="55"/>
    </row>
    <row r="9" spans="2:6" ht="24.65" customHeight="1">
      <c r="B9" s="197" t="s">
        <v>1282</v>
      </c>
      <c r="C9" s="198"/>
      <c r="D9" s="198"/>
      <c r="E9" s="198"/>
      <c r="F9" s="199"/>
    </row>
    <row r="10" spans="2:6" ht="16.5" customHeight="1">
      <c r="B10" s="54"/>
      <c r="C10" s="49"/>
      <c r="D10" s="49"/>
      <c r="E10" s="49"/>
      <c r="F10" s="55"/>
    </row>
    <row r="11" spans="2:6">
      <c r="B11" s="202" t="s">
        <v>1408</v>
      </c>
      <c r="C11" s="203"/>
      <c r="D11" s="203"/>
      <c r="E11" s="203"/>
      <c r="F11" s="204"/>
    </row>
    <row r="12" spans="2:6" ht="11.25" customHeight="1">
      <c r="B12" s="56"/>
      <c r="C12" s="50"/>
      <c r="D12" s="50"/>
      <c r="E12" s="50"/>
      <c r="F12" s="57"/>
    </row>
    <row r="13" spans="2:6" ht="16.5" customHeight="1">
      <c r="B13" s="205" t="s">
        <v>1270</v>
      </c>
      <c r="C13" s="206"/>
      <c r="D13" s="206"/>
      <c r="E13" s="206"/>
      <c r="F13" s="207"/>
    </row>
    <row r="14" spans="2:6" ht="7.4" customHeight="1">
      <c r="B14" s="58"/>
      <c r="C14" s="59"/>
      <c r="D14" s="59"/>
      <c r="E14" s="59"/>
      <c r="F14" s="60"/>
    </row>
    <row r="15" spans="2:6" ht="28.5" customHeight="1">
      <c r="B15" s="188" t="s">
        <v>1879</v>
      </c>
      <c r="C15" s="189"/>
      <c r="D15" s="189"/>
      <c r="E15" s="189"/>
      <c r="F15" s="190"/>
    </row>
    <row r="16" spans="2:6" ht="13">
      <c r="B16" s="12">
        <v>45931</v>
      </c>
    </row>
  </sheetData>
  <sheetProtection algorithmName="SHA-512" hashValue="5Xyec9/jX50dv6cGUuTSA+boWt8NChw5QbHhTYnt+U0A8yJwzT2AmB4MRFb+dnwqSXfZjgUTrzoOX7dxujln5Q==" saltValue="XsJj3+7OoP2cOm61mDoECA==" spinCount="100000" sheet="1" selectLockedCells="1"/>
  <mergeCells count="8">
    <mergeCell ref="B15:F15"/>
    <mergeCell ref="B2:F2"/>
    <mergeCell ref="B3:F3"/>
    <mergeCell ref="B5:F5"/>
    <mergeCell ref="B7:F7"/>
    <mergeCell ref="B9:F9"/>
    <mergeCell ref="B11:F11"/>
    <mergeCell ref="B13:F13"/>
  </mergeCells>
  <hyperlinks>
    <hyperlink ref="B11:F11" r:id="rId1" display="A &quot;Frequently Asked Questions&quot; document is available at  https://dhcf.dc.gov/page/rates-and-reimbursements, and is essential in understanding the payment method.  " xr:uid="{3C7C223C-1643-4335-88D5-A283EA214663}"/>
  </hyperlinks>
  <printOptions horizontalCentered="1"/>
  <pageMargins left="1" right="1" top="0.75" bottom="0.75" header="0.3" footer="0.3"/>
  <pageSetup scale="54" orientation="portrait" horizontalDpi="1200" verticalDpi="1200" r:id="rId2"/>
  <headerFooter scaleWithDoc="0">
    <oddHeader>&amp;LDistrict of Columbia Medicaid FY 2026 DRG Pricing Calculator</oddHeader>
    <oddFooter>&amp;L&amp;8Tab 1- Cover&amp;R&amp;8&amp;P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6"/>
  <sheetViews>
    <sheetView showGridLines="0" tabSelected="1" topLeftCell="B1" zoomScaleNormal="100" workbookViewId="0">
      <pane ySplit="5" topLeftCell="A6" activePane="bottomLeft" state="frozen"/>
      <selection activeCell="B1" sqref="B1"/>
      <selection pane="bottomLeft" activeCell="E8" sqref="E8"/>
    </sheetView>
  </sheetViews>
  <sheetFormatPr defaultColWidth="9.1796875" defaultRowHeight="12.5"/>
  <cols>
    <col min="1" max="1" width="9.1796875" style="14" hidden="1" customWidth="1"/>
    <col min="2" max="2" width="3.453125" style="28" customWidth="1"/>
    <col min="3" max="3" width="53" style="14" customWidth="1"/>
    <col min="4" max="4" width="1.54296875" style="14" customWidth="1"/>
    <col min="5" max="5" width="33.81640625" style="19" customWidth="1"/>
    <col min="6" max="6" width="1.54296875" style="14" customWidth="1"/>
    <col min="7" max="7" width="64.81640625" style="30" customWidth="1"/>
    <col min="8" max="8" width="67.81640625" style="30" customWidth="1"/>
    <col min="9" max="9" width="35.81640625" style="14" customWidth="1"/>
    <col min="10" max="10" width="19.453125" style="14" customWidth="1"/>
    <col min="11" max="11" width="9.1796875" style="14" customWidth="1"/>
    <col min="12" max="12" width="13.453125" style="14" customWidth="1"/>
    <col min="13" max="16384" width="9.1796875" style="14"/>
  </cols>
  <sheetData>
    <row r="1" spans="1:12" ht="21" customHeight="1">
      <c r="A1" s="81"/>
      <c r="B1" s="143">
        <v>1</v>
      </c>
      <c r="C1" s="82" t="s">
        <v>283</v>
      </c>
      <c r="D1" s="82" t="s">
        <v>284</v>
      </c>
      <c r="E1" s="82" t="s">
        <v>285</v>
      </c>
      <c r="F1" s="83" t="s">
        <v>1210</v>
      </c>
      <c r="G1" s="84" t="s">
        <v>1217</v>
      </c>
      <c r="H1" s="13"/>
    </row>
    <row r="2" spans="1:12" ht="18" customHeight="1">
      <c r="A2" s="85"/>
      <c r="B2" s="144">
        <v>2</v>
      </c>
      <c r="C2" s="208" t="s">
        <v>1595</v>
      </c>
      <c r="D2" s="209"/>
      <c r="E2" s="209"/>
      <c r="F2" s="209"/>
      <c r="G2" s="210"/>
      <c r="H2" s="13"/>
    </row>
    <row r="3" spans="1:12" ht="18" customHeight="1">
      <c r="A3" s="85"/>
      <c r="B3" s="144"/>
      <c r="C3" s="119" t="s">
        <v>1877</v>
      </c>
      <c r="D3" s="120"/>
      <c r="E3" s="120"/>
      <c r="F3" s="120"/>
      <c r="G3" s="121"/>
      <c r="H3" s="13"/>
    </row>
    <row r="4" spans="1:12" ht="41.5" customHeight="1">
      <c r="A4" s="85"/>
      <c r="B4" s="144">
        <v>4</v>
      </c>
      <c r="C4" s="217" t="s">
        <v>1409</v>
      </c>
      <c r="D4" s="218"/>
      <c r="E4" s="219"/>
      <c r="F4" s="212" t="s">
        <v>1410</v>
      </c>
      <c r="G4" s="213"/>
      <c r="H4" s="15"/>
    </row>
    <row r="5" spans="1:12" ht="13">
      <c r="A5" s="85"/>
      <c r="B5" s="144">
        <v>5</v>
      </c>
      <c r="C5" s="122" t="s">
        <v>480</v>
      </c>
      <c r="D5" s="123"/>
      <c r="E5" s="124" t="s">
        <v>481</v>
      </c>
      <c r="F5" s="125"/>
      <c r="G5" s="126" t="s">
        <v>482</v>
      </c>
      <c r="H5" s="15"/>
    </row>
    <row r="6" spans="1:12" ht="12.75" customHeight="1">
      <c r="A6" s="85"/>
      <c r="B6" s="144">
        <v>6</v>
      </c>
      <c r="C6" s="127" t="s">
        <v>1221</v>
      </c>
      <c r="D6" s="128"/>
      <c r="E6" s="129"/>
      <c r="F6" s="66"/>
      <c r="G6" s="88"/>
      <c r="H6" s="15"/>
      <c r="K6" s="211" t="s">
        <v>680</v>
      </c>
      <c r="L6" s="211"/>
    </row>
    <row r="7" spans="1:12" ht="12.75" customHeight="1">
      <c r="A7" s="85"/>
      <c r="B7" s="144">
        <v>7</v>
      </c>
      <c r="C7" s="130" t="s">
        <v>1222</v>
      </c>
      <c r="D7" s="3"/>
      <c r="E7" s="103">
        <v>36776.03</v>
      </c>
      <c r="F7" s="4"/>
      <c r="G7" s="86" t="s">
        <v>1224</v>
      </c>
      <c r="H7" s="15"/>
      <c r="K7" s="16"/>
      <c r="L7" s="16"/>
    </row>
    <row r="8" spans="1:12">
      <c r="A8" s="85"/>
      <c r="B8" s="144">
        <v>8</v>
      </c>
      <c r="C8" s="130" t="s">
        <v>1269</v>
      </c>
      <c r="D8" s="3"/>
      <c r="E8" s="104">
        <v>0.2445</v>
      </c>
      <c r="F8" s="5"/>
      <c r="G8" s="86" t="s">
        <v>1192</v>
      </c>
      <c r="H8" s="17"/>
      <c r="K8" s="16"/>
      <c r="L8" s="16"/>
    </row>
    <row r="9" spans="1:12" ht="12.75" customHeight="1">
      <c r="A9" s="85"/>
      <c r="B9" s="144">
        <v>9</v>
      </c>
      <c r="C9" s="130" t="s">
        <v>1275</v>
      </c>
      <c r="D9" s="3"/>
      <c r="E9" s="105">
        <v>3</v>
      </c>
      <c r="F9" s="5"/>
      <c r="G9" s="86" t="s">
        <v>286</v>
      </c>
      <c r="H9" s="17"/>
      <c r="K9" s="16"/>
      <c r="L9" s="16"/>
    </row>
    <row r="10" spans="1:12" ht="12.75" customHeight="1">
      <c r="A10" s="85"/>
      <c r="B10" s="144">
        <v>10</v>
      </c>
      <c r="C10" s="130" t="s">
        <v>1403</v>
      </c>
      <c r="D10" s="3"/>
      <c r="E10" s="110" t="s">
        <v>1187</v>
      </c>
      <c r="F10" s="5"/>
      <c r="G10" s="86" t="s">
        <v>286</v>
      </c>
      <c r="H10" s="17"/>
      <c r="K10" s="18" t="s">
        <v>1186</v>
      </c>
      <c r="L10" s="18" t="s">
        <v>1187</v>
      </c>
    </row>
    <row r="11" spans="1:12" ht="12.75" customHeight="1">
      <c r="A11" s="85"/>
      <c r="B11" s="144">
        <v>11</v>
      </c>
      <c r="C11" s="130" t="s">
        <v>1196</v>
      </c>
      <c r="D11" s="3"/>
      <c r="E11" s="106">
        <v>21</v>
      </c>
      <c r="F11" s="5"/>
      <c r="G11" s="86" t="s">
        <v>1198</v>
      </c>
      <c r="H11" s="17"/>
      <c r="K11" s="19"/>
      <c r="L11" s="19"/>
    </row>
    <row r="12" spans="1:12">
      <c r="A12" s="85"/>
      <c r="B12" s="144">
        <v>12</v>
      </c>
      <c r="C12" s="130" t="s">
        <v>1199</v>
      </c>
      <c r="D12" s="3"/>
      <c r="E12" s="107">
        <v>0</v>
      </c>
      <c r="F12" s="5"/>
      <c r="G12" s="86" t="s">
        <v>1225</v>
      </c>
      <c r="H12" s="17"/>
    </row>
    <row r="13" spans="1:12">
      <c r="A13" s="85"/>
      <c r="B13" s="144">
        <v>13</v>
      </c>
      <c r="C13" s="130" t="s">
        <v>1200</v>
      </c>
      <c r="D13" s="3"/>
      <c r="E13" s="107">
        <v>0</v>
      </c>
      <c r="F13" s="5"/>
      <c r="G13" s="86" t="s">
        <v>1201</v>
      </c>
      <c r="H13" s="17"/>
    </row>
    <row r="14" spans="1:12">
      <c r="A14" s="85"/>
      <c r="B14" s="144">
        <v>14</v>
      </c>
      <c r="C14" s="130" t="s">
        <v>1212</v>
      </c>
      <c r="D14" s="3"/>
      <c r="E14" s="110" t="s">
        <v>1187</v>
      </c>
      <c r="F14" s="6"/>
      <c r="G14" s="86" t="s">
        <v>1208</v>
      </c>
      <c r="H14" s="17"/>
    </row>
    <row r="15" spans="1:12">
      <c r="A15" s="85"/>
      <c r="B15" s="144">
        <v>15</v>
      </c>
      <c r="C15" s="130" t="s">
        <v>1266</v>
      </c>
      <c r="D15" s="3"/>
      <c r="E15" s="142">
        <v>16320.25</v>
      </c>
      <c r="F15" s="6"/>
      <c r="G15" s="86" t="s">
        <v>1272</v>
      </c>
      <c r="H15" s="17"/>
    </row>
    <row r="16" spans="1:12">
      <c r="A16" s="85"/>
      <c r="B16" s="144">
        <v>16</v>
      </c>
      <c r="C16" s="131" t="s">
        <v>1267</v>
      </c>
      <c r="D16" s="3"/>
      <c r="E16" s="107">
        <v>1311.84</v>
      </c>
      <c r="F16" s="7"/>
      <c r="G16" s="87" t="s">
        <v>1273</v>
      </c>
      <c r="H16" s="20"/>
    </row>
    <row r="17" spans="1:9">
      <c r="A17" s="85"/>
      <c r="B17" s="144">
        <v>17</v>
      </c>
      <c r="C17" s="131" t="s">
        <v>1268</v>
      </c>
      <c r="D17" s="3"/>
      <c r="E17" s="107">
        <v>1679.89</v>
      </c>
      <c r="F17" s="7"/>
      <c r="G17" s="87" t="s">
        <v>1274</v>
      </c>
      <c r="H17" s="20"/>
    </row>
    <row r="18" spans="1:9">
      <c r="A18" s="85"/>
      <c r="B18" s="144">
        <v>18</v>
      </c>
      <c r="C18" s="130" t="s">
        <v>287</v>
      </c>
      <c r="D18" s="3"/>
      <c r="E18" s="108" t="s">
        <v>488</v>
      </c>
      <c r="F18" s="8"/>
      <c r="G18" s="86" t="s">
        <v>1254</v>
      </c>
      <c r="H18" s="20"/>
    </row>
    <row r="19" spans="1:9" ht="13">
      <c r="A19" s="85"/>
      <c r="B19" s="144">
        <v>19</v>
      </c>
      <c r="C19" s="127" t="s">
        <v>1219</v>
      </c>
      <c r="D19" s="62"/>
      <c r="E19" s="63"/>
      <c r="F19" s="64"/>
      <c r="G19" s="140"/>
      <c r="H19" s="20"/>
    </row>
    <row r="20" spans="1:9">
      <c r="A20" s="85"/>
      <c r="B20" s="144">
        <v>20</v>
      </c>
      <c r="C20" s="130" t="s">
        <v>1244</v>
      </c>
      <c r="D20" s="3"/>
      <c r="E20" s="145">
        <v>50000</v>
      </c>
      <c r="F20" s="32"/>
      <c r="G20" s="86" t="s">
        <v>1246</v>
      </c>
      <c r="H20" s="20"/>
      <c r="I20" s="187"/>
    </row>
    <row r="21" spans="1:9">
      <c r="A21" s="85"/>
      <c r="B21" s="144">
        <v>21</v>
      </c>
      <c r="C21" s="130" t="s">
        <v>1243</v>
      </c>
      <c r="D21" s="3"/>
      <c r="E21" s="145">
        <v>35000</v>
      </c>
      <c r="F21" s="32"/>
      <c r="G21" s="87" t="s">
        <v>1247</v>
      </c>
      <c r="H21" s="20"/>
      <c r="I21" s="187"/>
    </row>
    <row r="22" spans="1:9">
      <c r="A22" s="85"/>
      <c r="B22" s="144">
        <v>22</v>
      </c>
      <c r="C22" s="130" t="s">
        <v>1245</v>
      </c>
      <c r="D22" s="3"/>
      <c r="E22" s="146">
        <v>0.7</v>
      </c>
      <c r="F22" s="32"/>
      <c r="G22" s="87" t="s">
        <v>1246</v>
      </c>
      <c r="H22" s="20"/>
      <c r="I22" s="187"/>
    </row>
    <row r="23" spans="1:9">
      <c r="A23" s="85"/>
      <c r="B23" s="144">
        <v>23</v>
      </c>
      <c r="C23" s="130" t="s">
        <v>1256</v>
      </c>
      <c r="D23" s="3"/>
      <c r="E23" s="147">
        <v>30</v>
      </c>
      <c r="F23" s="32"/>
      <c r="G23" s="87" t="s">
        <v>1258</v>
      </c>
      <c r="H23" s="20"/>
      <c r="I23" s="187"/>
    </row>
    <row r="24" spans="1:9">
      <c r="A24" s="85"/>
      <c r="B24" s="144">
        <v>24</v>
      </c>
      <c r="C24" s="131" t="s">
        <v>1257</v>
      </c>
      <c r="D24" s="3"/>
      <c r="E24" s="145">
        <v>500000</v>
      </c>
      <c r="F24" s="32"/>
      <c r="G24" s="87" t="s">
        <v>1259</v>
      </c>
      <c r="H24" s="20"/>
      <c r="I24" s="187"/>
    </row>
    <row r="25" spans="1:9">
      <c r="A25" s="85"/>
      <c r="B25" s="144">
        <v>25</v>
      </c>
      <c r="C25" s="130" t="s">
        <v>1223</v>
      </c>
      <c r="D25" s="3"/>
      <c r="E25" s="148">
        <v>500</v>
      </c>
      <c r="F25" s="32"/>
      <c r="G25" s="86" t="s">
        <v>1260</v>
      </c>
      <c r="H25" s="20"/>
      <c r="I25" s="187"/>
    </row>
    <row r="26" spans="1:9">
      <c r="A26" s="85"/>
      <c r="B26" s="144">
        <v>26</v>
      </c>
      <c r="C26" s="130" t="s">
        <v>1596</v>
      </c>
      <c r="D26" s="3"/>
      <c r="E26" s="149">
        <v>1.25</v>
      </c>
      <c r="F26" s="32"/>
      <c r="G26" s="86" t="s">
        <v>1597</v>
      </c>
      <c r="H26" s="20"/>
      <c r="I26" s="187"/>
    </row>
    <row r="27" spans="1:9">
      <c r="A27" s="85"/>
      <c r="B27" s="144">
        <v>27</v>
      </c>
      <c r="C27" s="130" t="s">
        <v>1394</v>
      </c>
      <c r="D27" s="3"/>
      <c r="E27" s="149">
        <v>1</v>
      </c>
      <c r="F27" s="32"/>
      <c r="G27" s="86" t="s">
        <v>1397</v>
      </c>
      <c r="H27" s="20"/>
      <c r="I27" s="187"/>
    </row>
    <row r="28" spans="1:9">
      <c r="A28" s="85"/>
      <c r="B28" s="144">
        <v>28</v>
      </c>
      <c r="C28" s="130" t="s">
        <v>1253</v>
      </c>
      <c r="D28" s="3"/>
      <c r="E28" s="149">
        <v>1.9</v>
      </c>
      <c r="F28" s="32"/>
      <c r="G28" s="86" t="s">
        <v>1396</v>
      </c>
      <c r="H28" s="13"/>
      <c r="I28" s="187"/>
    </row>
    <row r="29" spans="1:9">
      <c r="A29" s="85"/>
      <c r="B29" s="144">
        <v>29</v>
      </c>
      <c r="C29" s="130" t="s">
        <v>1248</v>
      </c>
      <c r="D29" s="3"/>
      <c r="E29" s="149">
        <v>1.1000000000000001</v>
      </c>
      <c r="F29" s="32"/>
      <c r="G29" s="86" t="s">
        <v>1395</v>
      </c>
      <c r="H29" s="20"/>
      <c r="I29" s="187"/>
    </row>
    <row r="30" spans="1:9">
      <c r="A30" s="85"/>
      <c r="B30" s="144">
        <v>30</v>
      </c>
      <c r="C30" s="130" t="s">
        <v>1404</v>
      </c>
      <c r="D30" s="3"/>
      <c r="E30" s="149">
        <v>1.2</v>
      </c>
      <c r="F30" s="32"/>
      <c r="G30" s="86" t="s">
        <v>1406</v>
      </c>
      <c r="H30" s="20"/>
      <c r="I30" s="187"/>
    </row>
    <row r="31" spans="1:9">
      <c r="A31" s="85"/>
      <c r="B31" s="144">
        <v>31</v>
      </c>
      <c r="C31" s="130" t="s">
        <v>1405</v>
      </c>
      <c r="D31" s="3"/>
      <c r="E31" s="149">
        <v>1.25</v>
      </c>
      <c r="F31" s="32"/>
      <c r="G31" s="86" t="s">
        <v>1407</v>
      </c>
      <c r="H31" s="20"/>
      <c r="I31" s="187"/>
    </row>
    <row r="32" spans="1:9" ht="13">
      <c r="A32" s="85"/>
      <c r="B32" s="144">
        <v>32</v>
      </c>
      <c r="C32" s="127" t="s">
        <v>1209</v>
      </c>
      <c r="D32" s="61"/>
      <c r="E32" s="65"/>
      <c r="F32" s="66"/>
      <c r="G32" s="88"/>
      <c r="H32" s="17"/>
    </row>
    <row r="33" spans="1:8" ht="27.75" customHeight="1">
      <c r="A33" s="85"/>
      <c r="B33" s="144">
        <v>33</v>
      </c>
      <c r="C33" s="130" t="s">
        <v>1188</v>
      </c>
      <c r="D33" s="9"/>
      <c r="E33" s="33" t="str">
        <f>+VLOOKUP(E$18,_DRGlookup,2,FALSE)</f>
        <v>Respiratory failure</v>
      </c>
      <c r="F33" s="34"/>
      <c r="G33" s="86" t="s">
        <v>1197</v>
      </c>
      <c r="H33" s="17"/>
    </row>
    <row r="34" spans="1:8">
      <c r="A34" s="85"/>
      <c r="B34" s="144">
        <v>34</v>
      </c>
      <c r="C34" s="130" t="s">
        <v>1213</v>
      </c>
      <c r="D34" s="9"/>
      <c r="E34" s="35">
        <f>ROUND(+VLOOKUP(E$18,_DRGlookup,5,FALSE),5)</f>
        <v>0.55830000000000002</v>
      </c>
      <c r="F34" s="34"/>
      <c r="G34" s="86" t="s">
        <v>1197</v>
      </c>
      <c r="H34" s="17"/>
    </row>
    <row r="35" spans="1:8">
      <c r="A35" s="85"/>
      <c r="B35" s="144">
        <v>35</v>
      </c>
      <c r="C35" s="130" t="s">
        <v>1398</v>
      </c>
      <c r="D35" s="9"/>
      <c r="E35" s="33" t="str">
        <f>IF(E11&lt;21,(VLOOKUP($E$18,_DRGlookup,10,FALSE)),VLOOKUP($E$18,_DRGlookup,11,FALSE))</f>
        <v>Adult respiratory</v>
      </c>
      <c r="F35" s="34"/>
      <c r="G35" s="86" t="s">
        <v>1400</v>
      </c>
      <c r="H35" s="17"/>
    </row>
    <row r="36" spans="1:8">
      <c r="A36" s="85"/>
      <c r="B36" s="144">
        <v>36</v>
      </c>
      <c r="C36" s="130" t="s">
        <v>1399</v>
      </c>
      <c r="D36" s="9"/>
      <c r="E36" s="36">
        <f>IF(E35="Pediatric misc",E30, IF(E35="Pediatric respiratory",E31,(IF(E35="Pediatric mental health",E28,(IF(E35="Neonate",E29,(IF(E35="Obstetrics",E27,(IF(E35="Normal newborn",E26,1))))))))))</f>
        <v>1</v>
      </c>
      <c r="F36" s="34"/>
      <c r="G36" s="86" t="s">
        <v>1594</v>
      </c>
      <c r="H36" s="17"/>
    </row>
    <row r="37" spans="1:8">
      <c r="A37" s="85"/>
      <c r="B37" s="144">
        <v>37</v>
      </c>
      <c r="C37" s="130" t="s">
        <v>1218</v>
      </c>
      <c r="D37" s="9"/>
      <c r="E37" s="37">
        <f>E34*E36</f>
        <v>0.55830000000000002</v>
      </c>
      <c r="F37" s="34"/>
      <c r="G37" s="89" t="s">
        <v>1430</v>
      </c>
      <c r="H37" s="21"/>
    </row>
    <row r="38" spans="1:8" ht="12.75" customHeight="1">
      <c r="A38" s="85"/>
      <c r="B38" s="144">
        <v>38</v>
      </c>
      <c r="C38" s="130" t="s">
        <v>1255</v>
      </c>
      <c r="D38" s="9"/>
      <c r="E38" s="36">
        <f>ROUND(+VLOOKUP(E$18,_DRGlookup,3,FALSE),2)</f>
        <v>2.83</v>
      </c>
      <c r="F38" s="34"/>
      <c r="G38" s="86" t="s">
        <v>1197</v>
      </c>
      <c r="H38" s="15"/>
    </row>
    <row r="39" spans="1:8" ht="12.75" customHeight="1">
      <c r="A39" s="85"/>
      <c r="B39" s="144">
        <v>39</v>
      </c>
      <c r="C39" s="127" t="s">
        <v>1207</v>
      </c>
      <c r="D39" s="62"/>
      <c r="E39" s="67"/>
      <c r="F39" s="68"/>
      <c r="G39" s="90"/>
      <c r="H39" s="17"/>
    </row>
    <row r="40" spans="1:8" ht="12.75" customHeight="1">
      <c r="A40" s="85"/>
      <c r="B40" s="144">
        <v>40</v>
      </c>
      <c r="C40" s="130" t="s">
        <v>1212</v>
      </c>
      <c r="D40" s="9"/>
      <c r="E40" s="38" t="str">
        <f>E14</f>
        <v>No</v>
      </c>
      <c r="F40" s="39"/>
      <c r="G40" s="87" t="s">
        <v>1250</v>
      </c>
      <c r="H40" s="21"/>
    </row>
    <row r="41" spans="1:8" ht="12.75" customHeight="1">
      <c r="A41" s="85"/>
      <c r="B41" s="144">
        <v>41</v>
      </c>
      <c r="C41" s="130" t="s">
        <v>1211</v>
      </c>
      <c r="D41" s="9"/>
      <c r="E41" s="40" t="str">
        <f>IF(E40="Yes",IF(E9&gt;E23,"Yes","No"),"N/A")</f>
        <v>N/A</v>
      </c>
      <c r="F41" s="39"/>
      <c r="G41" s="87" t="s">
        <v>1411</v>
      </c>
      <c r="H41" s="21"/>
    </row>
    <row r="42" spans="1:8" ht="12.75" customHeight="1">
      <c r="A42" s="85"/>
      <c r="B42" s="144">
        <v>42</v>
      </c>
      <c r="C42" s="131" t="s">
        <v>1236</v>
      </c>
      <c r="D42" s="9"/>
      <c r="E42" s="40" t="str">
        <f>IF(E40="Yes",IF(E7&gt;E24,"Yes","No"),"N/A")</f>
        <v>N/A</v>
      </c>
      <c r="F42" s="39"/>
      <c r="G42" s="87" t="s">
        <v>1412</v>
      </c>
      <c r="H42" s="21"/>
    </row>
    <row r="43" spans="1:8" ht="12.75" customHeight="1">
      <c r="A43" s="85"/>
      <c r="B43" s="144">
        <v>43</v>
      </c>
      <c r="C43" s="130" t="s">
        <v>1429</v>
      </c>
      <c r="D43" s="9"/>
      <c r="E43" s="41">
        <f>IF(OR( E41="Yes",E42="Yes"),ROUND((E9*E25),2),0)</f>
        <v>0</v>
      </c>
      <c r="F43" s="39"/>
      <c r="G43" s="87" t="s">
        <v>1413</v>
      </c>
      <c r="H43" s="21"/>
    </row>
    <row r="44" spans="1:8" ht="13">
      <c r="A44" s="85"/>
      <c r="B44" s="144">
        <v>44</v>
      </c>
      <c r="C44" s="127" t="s">
        <v>479</v>
      </c>
      <c r="D44" s="62"/>
      <c r="E44" s="69"/>
      <c r="F44" s="68"/>
      <c r="G44" s="90"/>
      <c r="H44" s="17"/>
    </row>
    <row r="45" spans="1:8" ht="30" customHeight="1">
      <c r="A45" s="85"/>
      <c r="B45" s="144">
        <v>45</v>
      </c>
      <c r="C45" s="130" t="s">
        <v>1261</v>
      </c>
      <c r="D45" s="9"/>
      <c r="E45" s="42">
        <f>E37*E15</f>
        <v>9111.5955750000012</v>
      </c>
      <c r="F45" s="34"/>
      <c r="G45" s="91" t="s">
        <v>1414</v>
      </c>
      <c r="H45" s="22"/>
    </row>
    <row r="46" spans="1:8" ht="13">
      <c r="A46" s="85"/>
      <c r="B46" s="144">
        <v>46</v>
      </c>
      <c r="C46" s="132" t="s">
        <v>291</v>
      </c>
      <c r="D46" s="70"/>
      <c r="E46" s="71"/>
      <c r="F46" s="72"/>
      <c r="G46" s="92"/>
      <c r="H46" s="17"/>
    </row>
    <row r="47" spans="1:8" s="23" customFormat="1">
      <c r="A47" s="93"/>
      <c r="B47" s="144">
        <v>47</v>
      </c>
      <c r="C47" s="133" t="s">
        <v>1185</v>
      </c>
      <c r="D47" s="10"/>
      <c r="E47" s="38" t="str">
        <f>+E10</f>
        <v>No</v>
      </c>
      <c r="F47" s="43"/>
      <c r="G47" s="87" t="s">
        <v>1214</v>
      </c>
      <c r="H47" s="17"/>
    </row>
    <row r="48" spans="1:8" ht="25">
      <c r="A48" s="85"/>
      <c r="B48" s="144">
        <v>48</v>
      </c>
      <c r="C48" s="130" t="s">
        <v>1193</v>
      </c>
      <c r="D48" s="9"/>
      <c r="E48" s="44" t="str">
        <f>IF(E47="Yes",ROUND((E45/E38)*(E9+1),2),"N/A")</f>
        <v>N/A</v>
      </c>
      <c r="F48" s="34"/>
      <c r="G48" s="94" t="s">
        <v>1431</v>
      </c>
      <c r="H48" s="21"/>
    </row>
    <row r="49" spans="1:8">
      <c r="A49" s="85"/>
      <c r="B49" s="144">
        <v>49</v>
      </c>
      <c r="C49" s="130" t="s">
        <v>1262</v>
      </c>
      <c r="D49" s="9"/>
      <c r="E49" s="44" t="str">
        <f>IF(E48="N/A","N/A",IF(E48&lt;E45,"Yes","No"))</f>
        <v>N/A</v>
      </c>
      <c r="F49" s="34"/>
      <c r="G49" s="94" t="s">
        <v>1415</v>
      </c>
      <c r="H49" s="17"/>
    </row>
    <row r="50" spans="1:8">
      <c r="A50" s="85"/>
      <c r="B50" s="144">
        <v>50</v>
      </c>
      <c r="C50" s="130" t="s">
        <v>1184</v>
      </c>
      <c r="D50" s="9"/>
      <c r="E50" s="44">
        <f>+IF(E49="Yes",E48,E45)</f>
        <v>9111.5955750000012</v>
      </c>
      <c r="F50" s="34"/>
      <c r="G50" s="94" t="s">
        <v>1416</v>
      </c>
      <c r="H50" s="21"/>
    </row>
    <row r="51" spans="1:8" ht="13">
      <c r="A51" s="85"/>
      <c r="B51" s="144">
        <v>51</v>
      </c>
      <c r="C51" s="132" t="s">
        <v>1195</v>
      </c>
      <c r="D51" s="70"/>
      <c r="E51" s="71"/>
      <c r="F51" s="72"/>
      <c r="G51" s="92"/>
      <c r="H51" s="17"/>
    </row>
    <row r="52" spans="1:8">
      <c r="A52" s="85"/>
      <c r="B52" s="144">
        <v>52</v>
      </c>
      <c r="C52" s="130" t="s">
        <v>289</v>
      </c>
      <c r="D52" s="9"/>
      <c r="E52" s="44">
        <f>+E7*E8</f>
        <v>8991.7393350000002</v>
      </c>
      <c r="F52" s="34"/>
      <c r="G52" s="94" t="s">
        <v>1263</v>
      </c>
      <c r="H52" s="20"/>
    </row>
    <row r="53" spans="1:8">
      <c r="A53" s="85"/>
      <c r="B53" s="144">
        <v>53</v>
      </c>
      <c r="C53" s="130" t="s">
        <v>1203</v>
      </c>
      <c r="D53" s="9"/>
      <c r="E53" s="45" t="str">
        <f>IF(E52&gt;E50,"Loss","Gain")</f>
        <v>Gain</v>
      </c>
      <c r="F53" s="34"/>
      <c r="G53" s="95" t="s">
        <v>1417</v>
      </c>
      <c r="H53" s="21"/>
    </row>
    <row r="54" spans="1:8" ht="13">
      <c r="A54" s="85"/>
      <c r="B54" s="144">
        <v>54</v>
      </c>
      <c r="C54" s="134" t="s">
        <v>1189</v>
      </c>
      <c r="D54" s="73"/>
      <c r="E54" s="74"/>
      <c r="F54" s="75"/>
      <c r="G54" s="96"/>
      <c r="H54" s="17"/>
    </row>
    <row r="55" spans="1:8">
      <c r="A55" s="85"/>
      <c r="B55" s="144">
        <v>55</v>
      </c>
      <c r="C55" s="130" t="s">
        <v>1204</v>
      </c>
      <c r="D55" s="9"/>
      <c r="E55" s="44" t="str">
        <f>IF(E53="Loss",(E52-E50),"N/A")</f>
        <v>N/A</v>
      </c>
      <c r="F55" s="34"/>
      <c r="G55" s="94" t="s">
        <v>1418</v>
      </c>
      <c r="H55" s="24"/>
    </row>
    <row r="56" spans="1:8" ht="25">
      <c r="A56" s="85"/>
      <c r="B56" s="144">
        <v>56</v>
      </c>
      <c r="C56" s="130" t="s">
        <v>1264</v>
      </c>
      <c r="D56" s="9"/>
      <c r="E56" s="44" t="str">
        <f>IF((E53="Loss"),IF((E55&gt;E20),"Yes","No"),"N/A")</f>
        <v>N/A</v>
      </c>
      <c r="F56" s="34"/>
      <c r="G56" s="94" t="s">
        <v>1419</v>
      </c>
      <c r="H56" s="25"/>
    </row>
    <row r="57" spans="1:8" ht="37.5">
      <c r="A57" s="85"/>
      <c r="B57" s="144">
        <v>57</v>
      </c>
      <c r="C57" s="130" t="s">
        <v>1265</v>
      </c>
      <c r="D57" s="9"/>
      <c r="E57" s="44">
        <f>IF(E56="Yes",IF(E55&lt;E20,0,(E55-E20)*E22),0)</f>
        <v>0</v>
      </c>
      <c r="F57" s="34"/>
      <c r="G57" s="94" t="s">
        <v>1420</v>
      </c>
      <c r="H57" s="24"/>
    </row>
    <row r="58" spans="1:8" ht="13">
      <c r="A58" s="85"/>
      <c r="B58" s="144">
        <v>58</v>
      </c>
      <c r="C58" s="134" t="s">
        <v>1190</v>
      </c>
      <c r="D58" s="73"/>
      <c r="E58" s="74"/>
      <c r="F58" s="75"/>
      <c r="G58" s="96"/>
      <c r="H58" s="26"/>
    </row>
    <row r="59" spans="1:8">
      <c r="A59" s="85"/>
      <c r="B59" s="144">
        <v>59</v>
      </c>
      <c r="C59" s="130" t="s">
        <v>1205</v>
      </c>
      <c r="D59" s="9"/>
      <c r="E59" s="44">
        <f>IF(E53="Gain",(E50-E52),"N/A")</f>
        <v>119.85624000000098</v>
      </c>
      <c r="F59" s="34"/>
      <c r="G59" s="94" t="s">
        <v>1421</v>
      </c>
      <c r="H59" s="21"/>
    </row>
    <row r="60" spans="1:8" ht="28.4" customHeight="1">
      <c r="A60" s="85"/>
      <c r="B60" s="144">
        <v>60</v>
      </c>
      <c r="C60" s="130" t="s">
        <v>1206</v>
      </c>
      <c r="D60" s="9"/>
      <c r="E60" s="44" t="str">
        <f>IF((E53="Gain"),IF((E59&gt;E21),"Yes","No"),"N/A")</f>
        <v>No</v>
      </c>
      <c r="F60" s="34"/>
      <c r="G60" s="94" t="s">
        <v>1422</v>
      </c>
      <c r="H60" s="21"/>
    </row>
    <row r="61" spans="1:8" ht="26.5" customHeight="1">
      <c r="A61" s="85"/>
      <c r="B61" s="144">
        <v>61</v>
      </c>
      <c r="C61" s="130" t="s">
        <v>1401</v>
      </c>
      <c r="D61" s="9"/>
      <c r="E61" s="44" t="str">
        <f>IF(E60="Yes",ROUND((E45/E38)*(E9+1),2),"N/A")</f>
        <v>N/A</v>
      </c>
      <c r="F61" s="34"/>
      <c r="G61" s="94" t="s">
        <v>1423</v>
      </c>
      <c r="H61" s="21"/>
    </row>
    <row r="62" spans="1:8" ht="16.5" customHeight="1">
      <c r="A62" s="85"/>
      <c r="B62" s="144">
        <v>62</v>
      </c>
      <c r="C62" s="130" t="s">
        <v>1262</v>
      </c>
      <c r="D62" s="9"/>
      <c r="E62" s="44" t="str">
        <f>IF(E61="N/A","N/A",IF(E61&lt;E45,"Yes","No"))</f>
        <v>N/A</v>
      </c>
      <c r="F62" s="34"/>
      <c r="G62" s="94" t="s">
        <v>1424</v>
      </c>
      <c r="H62" s="21"/>
    </row>
    <row r="63" spans="1:8" ht="12.75" customHeight="1">
      <c r="A63" s="85"/>
      <c r="B63" s="144">
        <v>63</v>
      </c>
      <c r="C63" s="130" t="s">
        <v>1238</v>
      </c>
      <c r="D63" s="9"/>
      <c r="E63" s="44">
        <f>IF(E62="Yes",(E61),(E50))</f>
        <v>9111.5955750000012</v>
      </c>
      <c r="F63" s="34"/>
      <c r="G63" s="94" t="s">
        <v>1425</v>
      </c>
      <c r="H63" s="21"/>
    </row>
    <row r="64" spans="1:8" ht="13">
      <c r="A64" s="85"/>
      <c r="B64" s="144">
        <v>64</v>
      </c>
      <c r="C64" s="135" t="s">
        <v>1191</v>
      </c>
      <c r="D64" s="70"/>
      <c r="E64" s="71"/>
      <c r="F64" s="72"/>
      <c r="G64" s="92"/>
      <c r="H64" s="27"/>
    </row>
    <row r="65" spans="1:8" ht="31.4" customHeight="1">
      <c r="A65" s="85"/>
      <c r="B65" s="144">
        <v>65</v>
      </c>
      <c r="C65" s="130" t="s">
        <v>1239</v>
      </c>
      <c r="D65" s="9"/>
      <c r="E65" s="44">
        <f>IF(E53="Loss",(E50+E57),(E63))</f>
        <v>9111.5955750000012</v>
      </c>
      <c r="F65" s="34"/>
      <c r="G65" s="97" t="s">
        <v>1426</v>
      </c>
      <c r="H65" s="24"/>
    </row>
    <row r="66" spans="1:8" ht="13">
      <c r="A66" s="85"/>
      <c r="B66" s="144">
        <v>66</v>
      </c>
      <c r="C66" s="136" t="s">
        <v>1241</v>
      </c>
      <c r="D66" s="76"/>
      <c r="E66" s="77"/>
      <c r="F66" s="78"/>
      <c r="G66" s="98"/>
      <c r="H66" s="17"/>
    </row>
    <row r="67" spans="1:8">
      <c r="A67" s="85"/>
      <c r="B67" s="144">
        <v>67</v>
      </c>
      <c r="C67" s="130" t="s">
        <v>1199</v>
      </c>
      <c r="D67" s="9"/>
      <c r="E67" s="45">
        <f>E12</f>
        <v>0</v>
      </c>
      <c r="F67" s="34"/>
      <c r="G67" s="95" t="s">
        <v>1216</v>
      </c>
      <c r="H67" s="21"/>
    </row>
    <row r="68" spans="1:8">
      <c r="A68" s="85"/>
      <c r="B68" s="144">
        <v>68</v>
      </c>
      <c r="C68" s="130" t="s">
        <v>1200</v>
      </c>
      <c r="D68" s="9"/>
      <c r="E68" s="45">
        <f>E13</f>
        <v>0</v>
      </c>
      <c r="F68" s="34"/>
      <c r="G68" s="95" t="s">
        <v>1215</v>
      </c>
      <c r="H68" s="21"/>
    </row>
    <row r="69" spans="1:8" ht="37.5">
      <c r="A69" s="85"/>
      <c r="B69" s="144">
        <v>69</v>
      </c>
      <c r="C69" s="137" t="s">
        <v>1194</v>
      </c>
      <c r="D69" s="11"/>
      <c r="E69" s="46">
        <f>IF(E43&gt;0,E43,(E65-(E67+E68)))</f>
        <v>9111.5955750000012</v>
      </c>
      <c r="F69" s="47"/>
      <c r="G69" s="117" t="s">
        <v>1427</v>
      </c>
      <c r="H69" s="21"/>
    </row>
    <row r="70" spans="1:8" ht="33.75" customHeight="1">
      <c r="A70" s="85"/>
      <c r="B70" s="144">
        <v>70</v>
      </c>
      <c r="C70" s="138" t="s">
        <v>1283</v>
      </c>
      <c r="D70" s="79"/>
      <c r="E70" s="80">
        <f>IF(OR(E43&gt;0,E16="n/a"),0,E16)</f>
        <v>1311.84</v>
      </c>
      <c r="F70" s="48"/>
      <c r="G70" s="116" t="s">
        <v>1251</v>
      </c>
      <c r="H70" s="21"/>
    </row>
    <row r="71" spans="1:8" ht="30.75" customHeight="1" thickBot="1">
      <c r="A71" s="85"/>
      <c r="B71" s="144">
        <v>71</v>
      </c>
      <c r="C71" s="138" t="s">
        <v>1237</v>
      </c>
      <c r="D71" s="79"/>
      <c r="E71" s="80">
        <f>IF(OR(E43&gt;0,E17="n/a"),0,E17)</f>
        <v>1679.89</v>
      </c>
      <c r="F71" s="48"/>
      <c r="G71" s="116" t="s">
        <v>1252</v>
      </c>
      <c r="H71" s="21"/>
    </row>
    <row r="72" spans="1:8" ht="13">
      <c r="A72" s="99"/>
      <c r="B72" s="144">
        <v>72</v>
      </c>
      <c r="C72" s="139" t="s">
        <v>1240</v>
      </c>
      <c r="D72" s="100"/>
      <c r="E72" s="101">
        <f>IF(E43&gt;0,E43,E69+E70+E71)</f>
        <v>12103.325575000001</v>
      </c>
      <c r="F72" s="102"/>
      <c r="G72" s="118" t="s">
        <v>1428</v>
      </c>
      <c r="H72" s="21"/>
    </row>
    <row r="73" spans="1:8" ht="31.5" customHeight="1">
      <c r="B73" s="214" t="s">
        <v>1285</v>
      </c>
      <c r="C73" s="215"/>
      <c r="D73" s="215"/>
      <c r="E73" s="215"/>
      <c r="F73" s="215"/>
      <c r="G73" s="216"/>
      <c r="H73" s="17"/>
    </row>
    <row r="74" spans="1:8">
      <c r="G74" s="29"/>
    </row>
    <row r="76" spans="1:8">
      <c r="E76" s="31"/>
    </row>
  </sheetData>
  <sheetProtection algorithmName="SHA-512" hashValue="01Ev04ErAd8QIU3rr5Eca7FYnU7LnAO8Wfz6IGe/f79Sk3R/eX5LFBvZLuC+oXCSWeqf34QLvuZ7vTEW3ISA0A==" saltValue="TfXszyTTTKF45ljoaGZ9uw==" spinCount="100000" sheet="1" selectLockedCells="1"/>
  <mergeCells count="5">
    <mergeCell ref="C2:G2"/>
    <mergeCell ref="K6:L6"/>
    <mergeCell ref="F4:G4"/>
    <mergeCell ref="B73:G73"/>
    <mergeCell ref="C4:E4"/>
  </mergeCells>
  <phoneticPr fontId="8" type="noConversion"/>
  <dataValidations count="2">
    <dataValidation type="whole" operator="lessThanOrEqual" allowBlank="1" showInputMessage="1" showErrorMessage="1" sqref="E11" xr:uid="{00000000-0002-0000-0100-000000000000}">
      <formula1>110</formula1>
    </dataValidation>
    <dataValidation type="list" allowBlank="1" showInputMessage="1" showErrorMessage="1" sqref="E10 E14" xr:uid="{00000000-0002-0000-0100-000001000000}">
      <formula1>$K$10:$L$10</formula1>
    </dataValidation>
  </dataValidations>
  <printOptions horizontalCentered="1"/>
  <pageMargins left="1" right="1" top="0.75" bottom="0.75" header="0.3" footer="0.3"/>
  <pageSetup scale="53" orientation="portrait" r:id="rId1"/>
  <headerFooter scaleWithDoc="0">
    <oddHeader>&amp;LDistrict of Columbia Medicaid FY 2026 DRG Pricing Calculator</oddHeader>
    <oddFooter>&amp;L&amp;8Tab 2- Calculator&amp;R&amp;8&amp;P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2"/>
  <sheetViews>
    <sheetView showGridLines="0" zoomScaleNormal="100" workbookViewId="0">
      <selection activeCell="H14" sqref="H14"/>
    </sheetView>
  </sheetViews>
  <sheetFormatPr defaultRowHeight="12.5"/>
  <cols>
    <col min="1" max="1" width="1.54296875" customWidth="1"/>
    <col min="2" max="2" width="8" customWidth="1"/>
    <col min="3" max="3" width="27.453125" customWidth="1"/>
    <col min="4" max="4" width="12.81640625" customWidth="1"/>
    <col min="5" max="5" width="11.54296875" customWidth="1"/>
    <col min="6" max="6" width="14.54296875" customWidth="1"/>
    <col min="7" max="7" width="8.453125" customWidth="1"/>
    <col min="8" max="8" width="10.453125" style="2" customWidth="1"/>
    <col min="9" max="9" width="9.1796875" customWidth="1"/>
  </cols>
  <sheetData>
    <row r="2" spans="2:10" s="1" customFormat="1" ht="25">
      <c r="B2" s="220" t="s">
        <v>1271</v>
      </c>
      <c r="C2" s="221"/>
      <c r="D2" s="221"/>
      <c r="E2" s="221"/>
      <c r="F2" s="221"/>
      <c r="G2" s="221"/>
      <c r="H2" s="221"/>
      <c r="I2" s="221"/>
      <c r="J2" s="222"/>
    </row>
    <row r="3" spans="2:10" ht="41.25" customHeight="1">
      <c r="B3" s="232" t="s">
        <v>1391</v>
      </c>
      <c r="C3" s="233"/>
      <c r="D3" s="233"/>
      <c r="E3" s="233"/>
      <c r="F3" s="233"/>
      <c r="G3" s="233"/>
      <c r="H3" s="233"/>
      <c r="I3" s="233"/>
      <c r="J3" s="234"/>
    </row>
    <row r="4" spans="2:10" ht="18.75" customHeight="1">
      <c r="B4" s="235" t="s">
        <v>1249</v>
      </c>
      <c r="C4" s="236"/>
      <c r="D4" s="236"/>
      <c r="E4" s="236"/>
      <c r="F4" s="236"/>
      <c r="G4" s="236"/>
      <c r="H4"/>
      <c r="J4" s="109"/>
    </row>
    <row r="5" spans="2:10" ht="44.25" customHeight="1">
      <c r="B5" s="226" t="s">
        <v>1878</v>
      </c>
      <c r="C5" s="227"/>
      <c r="D5" s="227"/>
      <c r="E5" s="227"/>
      <c r="F5" s="227"/>
      <c r="G5" s="227"/>
      <c r="H5" s="227"/>
      <c r="I5" s="227"/>
      <c r="J5" s="228"/>
    </row>
    <row r="6" spans="2:10" ht="34.5" customHeight="1">
      <c r="B6" s="226" t="s">
        <v>1392</v>
      </c>
      <c r="C6" s="227"/>
      <c r="D6" s="227"/>
      <c r="E6" s="227"/>
      <c r="F6" s="227"/>
      <c r="G6" s="227"/>
      <c r="H6" s="227"/>
      <c r="I6" s="227"/>
      <c r="J6" s="228"/>
    </row>
    <row r="7" spans="2:10" ht="22.5" customHeight="1">
      <c r="B7" s="226" t="s">
        <v>1242</v>
      </c>
      <c r="C7" s="227"/>
      <c r="D7" s="227"/>
      <c r="E7" s="227"/>
      <c r="F7" s="227"/>
      <c r="G7" s="227"/>
      <c r="H7"/>
      <c r="J7" s="109"/>
    </row>
    <row r="8" spans="2:10" ht="33.75" customHeight="1">
      <c r="B8" s="226" t="s">
        <v>1432</v>
      </c>
      <c r="C8" s="227"/>
      <c r="D8" s="227"/>
      <c r="E8" s="227"/>
      <c r="F8" s="227"/>
      <c r="G8" s="227"/>
      <c r="H8" s="227"/>
      <c r="I8" s="227"/>
      <c r="J8" s="228"/>
    </row>
    <row r="9" spans="2:10" ht="31.5" customHeight="1">
      <c r="B9" s="226" t="s">
        <v>1284</v>
      </c>
      <c r="C9" s="227"/>
      <c r="D9" s="227"/>
      <c r="E9" s="227"/>
      <c r="F9" s="227"/>
      <c r="G9" s="227"/>
      <c r="H9" s="227"/>
      <c r="I9" s="227"/>
      <c r="J9" s="228"/>
    </row>
    <row r="10" spans="2:10" ht="24" customHeight="1">
      <c r="B10" s="229" t="s">
        <v>1402</v>
      </c>
      <c r="C10" s="230"/>
      <c r="D10" s="230"/>
      <c r="E10" s="230"/>
      <c r="F10" s="230"/>
      <c r="G10" s="230"/>
      <c r="H10" s="230"/>
      <c r="I10" s="230"/>
      <c r="J10" s="231"/>
    </row>
    <row r="11" spans="2:10" ht="15.75" customHeight="1">
      <c r="B11" s="223" t="s">
        <v>1880</v>
      </c>
      <c r="C11" s="224"/>
      <c r="D11" s="224"/>
      <c r="E11" s="224"/>
      <c r="F11" s="224"/>
      <c r="G11" s="224"/>
      <c r="H11" s="224"/>
      <c r="I11" s="224"/>
      <c r="J11" s="225"/>
    </row>
    <row r="12" spans="2:10" ht="34.5" customHeight="1">
      <c r="H12"/>
    </row>
  </sheetData>
  <sheetProtection algorithmName="SHA-512" hashValue="DcY9vqxsz+caaX9uR1N0Pq9DuPdTScc2rU0oM3Z+pKVTKY56xV0KLZUrJKUbbpDUis//hUkHCNIMo3bwb1jiOw==" saltValue="Z4knfMSRY+0mocBT96UCvw==" spinCount="100000" sheet="1" selectLockedCells="1"/>
  <mergeCells count="10">
    <mergeCell ref="B2:J2"/>
    <mergeCell ref="B11:J11"/>
    <mergeCell ref="B8:J8"/>
    <mergeCell ref="B9:J9"/>
    <mergeCell ref="B10:J10"/>
    <mergeCell ref="B3:J3"/>
    <mergeCell ref="B5:J5"/>
    <mergeCell ref="B6:J6"/>
    <mergeCell ref="B4:G4"/>
    <mergeCell ref="B7:G7"/>
  </mergeCells>
  <printOptions horizontalCentered="1"/>
  <pageMargins left="1" right="1" top="0.75" bottom="0.75" header="0.3" footer="0.3"/>
  <pageSetup scale="75" orientation="portrait" horizontalDpi="1200" verticalDpi="1200" r:id="rId1"/>
  <headerFooter scaleWithDoc="0">
    <oddHeader>&amp;LDistrict of Columbia Medicaid FY 2026 DRG Pricing Calculator</oddHeader>
    <oddFooter>&amp;L&amp;8Tab 3- DRG Base Rate Add-ons&amp;R&amp;8&amp;P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9D85-70DD-4FC0-BB16-6BE1822EA3D4}">
  <dimension ref="A1:P1616"/>
  <sheetViews>
    <sheetView showGridLines="0" zoomScaleNormal="100" workbookViewId="0">
      <pane ySplit="12" topLeftCell="A13" activePane="bottomLeft" state="frozen"/>
      <selection activeCell="E31" sqref="E31"/>
      <selection pane="bottomLeft" activeCell="H14" sqref="H14"/>
    </sheetView>
  </sheetViews>
  <sheetFormatPr defaultColWidth="9.1796875" defaultRowHeight="10"/>
  <cols>
    <col min="1" max="1" width="7" style="151" customWidth="1"/>
    <col min="2" max="2" width="65.7265625" style="151" customWidth="1"/>
    <col min="3" max="3" width="9.1796875" style="151" customWidth="1"/>
    <col min="4" max="5" width="11.1796875" style="151" customWidth="1"/>
    <col min="6" max="6" width="9.26953125" style="151" customWidth="1"/>
    <col min="7" max="7" width="13.26953125" style="151" customWidth="1"/>
    <col min="8" max="8" width="10" style="151" customWidth="1"/>
    <col min="9" max="9" width="13.453125" style="151" customWidth="1"/>
    <col min="10" max="10" width="17.81640625" style="151" bestFit="1" customWidth="1"/>
    <col min="11" max="11" width="15.453125" style="186" bestFit="1" customWidth="1"/>
    <col min="12" max="13" width="9.1796875" style="151"/>
    <col min="14" max="14" width="34.1796875" style="151" bestFit="1" customWidth="1"/>
    <col min="15" max="16384" width="9.1796875" style="151"/>
  </cols>
  <sheetData>
    <row r="1" spans="1:16" ht="25">
      <c r="A1" s="240" t="s">
        <v>1605</v>
      </c>
      <c r="B1" s="241"/>
      <c r="C1" s="241"/>
      <c r="D1" s="241"/>
      <c r="E1" s="241"/>
      <c r="F1" s="241"/>
      <c r="G1" s="241"/>
      <c r="H1" s="241"/>
      <c r="I1" s="241"/>
      <c r="J1" s="241"/>
      <c r="K1" s="242"/>
      <c r="L1" s="150"/>
      <c r="M1" s="150"/>
      <c r="N1" s="150"/>
      <c r="O1" s="150"/>
      <c r="P1" s="150"/>
    </row>
    <row r="2" spans="1:16" ht="11.25" customHeight="1">
      <c r="A2" s="243" t="s">
        <v>1606</v>
      </c>
      <c r="B2" s="243"/>
      <c r="C2" s="243"/>
      <c r="D2" s="243"/>
      <c r="E2" s="243"/>
      <c r="F2" s="243"/>
      <c r="G2" s="243"/>
      <c r="H2" s="243"/>
      <c r="I2" s="243"/>
      <c r="J2" s="243"/>
      <c r="K2" s="243"/>
      <c r="L2" s="150"/>
      <c r="M2" s="150"/>
      <c r="N2" s="150"/>
      <c r="O2" s="150"/>
      <c r="P2" s="150"/>
    </row>
    <row r="3" spans="1:16" ht="11.25" customHeight="1">
      <c r="A3" s="243" t="s">
        <v>1433</v>
      </c>
      <c r="B3" s="243"/>
      <c r="C3" s="243"/>
      <c r="D3" s="243"/>
      <c r="E3" s="243"/>
      <c r="F3" s="243"/>
      <c r="G3" s="243"/>
      <c r="H3" s="243"/>
      <c r="I3" s="243"/>
      <c r="J3" s="243"/>
      <c r="K3" s="243"/>
      <c r="L3" s="150"/>
      <c r="M3" s="150"/>
      <c r="N3" s="150"/>
      <c r="O3" s="150"/>
      <c r="P3" s="150"/>
    </row>
    <row r="4" spans="1:16" ht="22.5" customHeight="1">
      <c r="A4" s="237" t="s">
        <v>1598</v>
      </c>
      <c r="B4" s="237"/>
      <c r="C4" s="237"/>
      <c r="D4" s="237"/>
      <c r="E4" s="237"/>
      <c r="F4" s="237"/>
      <c r="G4" s="237"/>
      <c r="H4" s="237"/>
      <c r="I4" s="237"/>
      <c r="J4" s="237"/>
      <c r="K4" s="237"/>
      <c r="L4" s="150"/>
      <c r="M4" s="150"/>
      <c r="N4" s="150"/>
      <c r="O4" s="150"/>
      <c r="P4" s="150"/>
    </row>
    <row r="5" spans="1:16" ht="11.25" customHeight="1">
      <c r="A5" s="237" t="s">
        <v>1434</v>
      </c>
      <c r="B5" s="237"/>
      <c r="C5" s="237"/>
      <c r="D5" s="237"/>
      <c r="E5" s="237"/>
      <c r="F5" s="237"/>
      <c r="G5" s="237"/>
      <c r="H5" s="237"/>
      <c r="I5" s="237"/>
      <c r="J5" s="237"/>
      <c r="K5" s="237"/>
      <c r="L5" s="150"/>
      <c r="M5" s="150"/>
      <c r="N5" s="150"/>
      <c r="O5" s="150"/>
      <c r="P5" s="150"/>
    </row>
    <row r="6" spans="1:16" ht="22.5" customHeight="1">
      <c r="A6" s="237" t="s">
        <v>1435</v>
      </c>
      <c r="B6" s="237"/>
      <c r="C6" s="237"/>
      <c r="D6" s="237"/>
      <c r="E6" s="237"/>
      <c r="F6" s="237"/>
      <c r="G6" s="237"/>
      <c r="H6" s="237"/>
      <c r="I6" s="237"/>
      <c r="J6" s="237"/>
      <c r="K6" s="237"/>
      <c r="L6" s="150"/>
      <c r="M6" s="150"/>
      <c r="N6" s="150"/>
      <c r="O6" s="150"/>
      <c r="P6" s="150"/>
    </row>
    <row r="7" spans="1:16" ht="11.25" customHeight="1">
      <c r="A7" s="237" t="s">
        <v>1286</v>
      </c>
      <c r="B7" s="237"/>
      <c r="C7" s="237"/>
      <c r="D7" s="237"/>
      <c r="E7" s="237"/>
      <c r="F7" s="237"/>
      <c r="G7" s="237"/>
      <c r="H7" s="237"/>
      <c r="I7" s="237"/>
      <c r="J7" s="237"/>
      <c r="K7" s="237"/>
      <c r="L7" s="150"/>
      <c r="M7" s="150"/>
      <c r="N7" s="150"/>
      <c r="O7" s="150"/>
      <c r="P7" s="150"/>
    </row>
    <row r="8" spans="1:16" ht="11.25" customHeight="1">
      <c r="A8" s="237" t="s">
        <v>1593</v>
      </c>
      <c r="B8" s="237"/>
      <c r="C8" s="237"/>
      <c r="D8" s="237"/>
      <c r="E8" s="237"/>
      <c r="F8" s="237"/>
      <c r="G8" s="237"/>
      <c r="H8" s="237"/>
      <c r="I8" s="237"/>
      <c r="J8" s="237"/>
      <c r="K8" s="237"/>
      <c r="L8" s="150"/>
      <c r="M8" s="150"/>
      <c r="N8" s="150"/>
      <c r="O8" s="150"/>
      <c r="P8" s="150"/>
    </row>
    <row r="9" spans="1:16" ht="11.25" customHeight="1">
      <c r="A9" s="237" t="s">
        <v>1436</v>
      </c>
      <c r="B9" s="237"/>
      <c r="C9" s="237"/>
      <c r="D9" s="237"/>
      <c r="E9" s="237"/>
      <c r="F9" s="237"/>
      <c r="G9" s="237"/>
      <c r="H9" s="237"/>
      <c r="I9" s="237"/>
      <c r="J9" s="237"/>
      <c r="K9" s="237"/>
      <c r="L9" s="150"/>
      <c r="M9" s="150"/>
      <c r="N9" s="150"/>
      <c r="O9" s="150"/>
      <c r="P9" s="150"/>
    </row>
    <row r="10" spans="1:16" ht="8.15" customHeight="1">
      <c r="A10" s="237"/>
      <c r="B10" s="237"/>
      <c r="C10" s="237"/>
      <c r="D10" s="237"/>
      <c r="E10" s="237"/>
      <c r="F10" s="237"/>
      <c r="G10" s="237"/>
      <c r="H10" s="237"/>
      <c r="I10" s="237"/>
      <c r="J10" s="237"/>
      <c r="K10" s="237"/>
      <c r="L10" s="150"/>
      <c r="M10" s="150"/>
      <c r="N10" s="150"/>
      <c r="O10" s="150"/>
      <c r="P10" s="150"/>
    </row>
    <row r="11" spans="1:16" ht="14.5">
      <c r="A11" s="111"/>
      <c r="B11" s="112"/>
      <c r="C11" s="113"/>
      <c r="D11" s="152"/>
      <c r="E11" s="152"/>
      <c r="F11" s="153"/>
      <c r="G11" s="154"/>
      <c r="H11" s="152"/>
      <c r="I11" s="155"/>
      <c r="J11" s="238" t="s">
        <v>1280</v>
      </c>
      <c r="K11" s="239"/>
      <c r="L11" s="150"/>
      <c r="M11" s="150"/>
      <c r="N11" s="150"/>
      <c r="O11" s="150"/>
      <c r="P11" s="150"/>
    </row>
    <row r="12" spans="1:16" ht="43">
      <c r="A12" s="114" t="s">
        <v>287</v>
      </c>
      <c r="B12" s="115" t="s">
        <v>288</v>
      </c>
      <c r="C12" s="141" t="s">
        <v>1220</v>
      </c>
      <c r="D12" s="156" t="s">
        <v>1607</v>
      </c>
      <c r="E12" s="157" t="s">
        <v>1393</v>
      </c>
      <c r="F12" s="158" t="s">
        <v>1276</v>
      </c>
      <c r="G12" s="159" t="s">
        <v>1277</v>
      </c>
      <c r="H12" s="156" t="s">
        <v>1278</v>
      </c>
      <c r="I12" s="160" t="s">
        <v>1279</v>
      </c>
      <c r="J12" s="161" t="s">
        <v>1182</v>
      </c>
      <c r="K12" s="162" t="s">
        <v>1183</v>
      </c>
      <c r="L12" s="150"/>
      <c r="M12" s="150"/>
      <c r="N12" s="150"/>
      <c r="O12" s="150"/>
      <c r="P12" s="150"/>
    </row>
    <row r="13" spans="1:16" ht="11.25" customHeight="1">
      <c r="A13" s="163" t="s">
        <v>292</v>
      </c>
      <c r="B13" s="163" t="s">
        <v>1437</v>
      </c>
      <c r="C13" s="164">
        <v>6.54</v>
      </c>
      <c r="D13" s="165">
        <v>5.8381999999999996</v>
      </c>
      <c r="E13" s="165">
        <v>5.8381999999999996</v>
      </c>
      <c r="F13" s="166">
        <v>1</v>
      </c>
      <c r="G13" s="165">
        <f t="shared" ref="G13:G76" si="0">ROUND(F13*D13,5)</f>
        <v>5.8381999999999996</v>
      </c>
      <c r="H13" s="164">
        <v>1.2</v>
      </c>
      <c r="I13" s="167">
        <f t="shared" ref="I13:I76" si="1">ROUND(H13*G13,5)</f>
        <v>7.0058400000000001</v>
      </c>
      <c r="J13" s="168" t="s">
        <v>1227</v>
      </c>
      <c r="K13" s="169" t="s">
        <v>1228</v>
      </c>
      <c r="L13" s="170"/>
      <c r="M13" s="150"/>
      <c r="N13" s="150"/>
      <c r="O13" s="150"/>
      <c r="P13" s="150"/>
    </row>
    <row r="14" spans="1:16" ht="11.25" customHeight="1">
      <c r="A14" s="151" t="s">
        <v>293</v>
      </c>
      <c r="B14" s="151" t="s">
        <v>1437</v>
      </c>
      <c r="C14" s="171">
        <v>7.68</v>
      </c>
      <c r="D14" s="172">
        <v>7.1050000000000004</v>
      </c>
      <c r="E14" s="172">
        <v>7.1050000000000004</v>
      </c>
      <c r="F14" s="173">
        <v>1</v>
      </c>
      <c r="G14" s="172">
        <f t="shared" si="0"/>
        <v>7.1050000000000004</v>
      </c>
      <c r="H14" s="171">
        <v>1.2</v>
      </c>
      <c r="I14" s="174">
        <f t="shared" si="1"/>
        <v>8.5259999999999998</v>
      </c>
      <c r="J14" s="175" t="s">
        <v>1227</v>
      </c>
      <c r="K14" s="176" t="s">
        <v>1228</v>
      </c>
      <c r="L14" s="170"/>
      <c r="M14" s="150"/>
      <c r="N14" s="150"/>
      <c r="O14" s="150"/>
      <c r="P14" s="150"/>
    </row>
    <row r="15" spans="1:16" ht="11.25" customHeight="1">
      <c r="A15" s="151" t="s">
        <v>294</v>
      </c>
      <c r="B15" s="151" t="s">
        <v>1437</v>
      </c>
      <c r="C15" s="171">
        <v>11.92</v>
      </c>
      <c r="D15" s="172">
        <v>8.8057999999999996</v>
      </c>
      <c r="E15" s="172">
        <v>8.8057999999999996</v>
      </c>
      <c r="F15" s="173">
        <v>1</v>
      </c>
      <c r="G15" s="172">
        <f t="shared" si="0"/>
        <v>8.8057999999999996</v>
      </c>
      <c r="H15" s="171">
        <v>1.2</v>
      </c>
      <c r="I15" s="174">
        <f t="shared" si="1"/>
        <v>10.56696</v>
      </c>
      <c r="J15" s="175" t="s">
        <v>1227</v>
      </c>
      <c r="K15" s="176" t="s">
        <v>1228</v>
      </c>
      <c r="L15" s="170"/>
      <c r="M15" s="150"/>
      <c r="N15" s="150"/>
      <c r="O15" s="150"/>
      <c r="P15" s="150"/>
    </row>
    <row r="16" spans="1:16" ht="11.25" customHeight="1">
      <c r="A16" s="177" t="s">
        <v>295</v>
      </c>
      <c r="B16" s="177" t="s">
        <v>1437</v>
      </c>
      <c r="C16" s="178">
        <v>30.12</v>
      </c>
      <c r="D16" s="179">
        <v>15.945399999999999</v>
      </c>
      <c r="E16" s="179">
        <v>15.945399999999999</v>
      </c>
      <c r="F16" s="180">
        <v>1</v>
      </c>
      <c r="G16" s="179">
        <f t="shared" si="0"/>
        <v>15.945399999999999</v>
      </c>
      <c r="H16" s="178">
        <v>1.2</v>
      </c>
      <c r="I16" s="181">
        <f t="shared" si="1"/>
        <v>19.13448</v>
      </c>
      <c r="J16" s="182" t="s">
        <v>1227</v>
      </c>
      <c r="K16" s="183" t="s">
        <v>1228</v>
      </c>
      <c r="L16" s="170"/>
      <c r="M16" s="150"/>
      <c r="N16" s="150"/>
      <c r="O16" s="150"/>
      <c r="P16" s="150"/>
    </row>
    <row r="17" spans="1:16" ht="11.25" customHeight="1">
      <c r="A17" s="163" t="s">
        <v>296</v>
      </c>
      <c r="B17" s="163" t="s">
        <v>1438</v>
      </c>
      <c r="C17" s="164">
        <v>11.5</v>
      </c>
      <c r="D17" s="165">
        <v>8.9989000000000008</v>
      </c>
      <c r="E17" s="165">
        <v>8.9989000000000008</v>
      </c>
      <c r="F17" s="166">
        <v>1</v>
      </c>
      <c r="G17" s="165">
        <f t="shared" si="0"/>
        <v>8.9989000000000008</v>
      </c>
      <c r="H17" s="164">
        <v>1.2</v>
      </c>
      <c r="I17" s="167">
        <f t="shared" si="1"/>
        <v>10.798679999999999</v>
      </c>
      <c r="J17" s="168" t="s">
        <v>1227</v>
      </c>
      <c r="K17" s="169" t="s">
        <v>1229</v>
      </c>
      <c r="L17" s="170"/>
      <c r="M17" s="150"/>
      <c r="N17" s="150"/>
      <c r="O17" s="150"/>
      <c r="P17" s="150"/>
    </row>
    <row r="18" spans="1:16" ht="11.25" customHeight="1">
      <c r="A18" s="151" t="s">
        <v>297</v>
      </c>
      <c r="B18" s="151" t="s">
        <v>1438</v>
      </c>
      <c r="C18" s="171">
        <v>16.22</v>
      </c>
      <c r="D18" s="172">
        <v>11.7392</v>
      </c>
      <c r="E18" s="172">
        <v>11.7392</v>
      </c>
      <c r="F18" s="173">
        <v>1</v>
      </c>
      <c r="G18" s="172">
        <f t="shared" si="0"/>
        <v>11.7392</v>
      </c>
      <c r="H18" s="171">
        <v>1.2</v>
      </c>
      <c r="I18" s="174">
        <f t="shared" si="1"/>
        <v>14.08704</v>
      </c>
      <c r="J18" s="175" t="s">
        <v>1227</v>
      </c>
      <c r="K18" s="176" t="s">
        <v>1229</v>
      </c>
      <c r="L18" s="170"/>
      <c r="M18" s="150"/>
      <c r="N18" s="150"/>
      <c r="O18" s="150"/>
      <c r="P18" s="150"/>
    </row>
    <row r="19" spans="1:16" ht="11.25" customHeight="1">
      <c r="A19" s="151" t="s">
        <v>298</v>
      </c>
      <c r="B19" s="151" t="s">
        <v>1438</v>
      </c>
      <c r="C19" s="171">
        <v>25.42</v>
      </c>
      <c r="D19" s="172">
        <v>15.2089</v>
      </c>
      <c r="E19" s="172">
        <v>15.2089</v>
      </c>
      <c r="F19" s="173">
        <v>1</v>
      </c>
      <c r="G19" s="172">
        <f t="shared" si="0"/>
        <v>15.2089</v>
      </c>
      <c r="H19" s="171">
        <v>1.2</v>
      </c>
      <c r="I19" s="174">
        <f t="shared" si="1"/>
        <v>18.250679999999999</v>
      </c>
      <c r="J19" s="175" t="s">
        <v>1227</v>
      </c>
      <c r="K19" s="176" t="s">
        <v>1229</v>
      </c>
      <c r="L19" s="170"/>
      <c r="M19" s="150"/>
      <c r="N19" s="150"/>
      <c r="O19" s="150"/>
      <c r="P19" s="150"/>
    </row>
    <row r="20" spans="1:16" s="184" customFormat="1" ht="11.25" customHeight="1">
      <c r="A20" s="177" t="s">
        <v>299</v>
      </c>
      <c r="B20" s="177" t="s">
        <v>1438</v>
      </c>
      <c r="C20" s="178">
        <v>56.32</v>
      </c>
      <c r="D20" s="179">
        <v>28.1248</v>
      </c>
      <c r="E20" s="179">
        <v>28.1248</v>
      </c>
      <c r="F20" s="180">
        <v>1</v>
      </c>
      <c r="G20" s="179">
        <f t="shared" si="0"/>
        <v>28.1248</v>
      </c>
      <c r="H20" s="178">
        <v>1.2</v>
      </c>
      <c r="I20" s="181">
        <f t="shared" si="1"/>
        <v>33.749760000000002</v>
      </c>
      <c r="J20" s="182" t="s">
        <v>1227</v>
      </c>
      <c r="K20" s="183" t="s">
        <v>1229</v>
      </c>
      <c r="L20" s="170"/>
      <c r="M20" s="150"/>
      <c r="N20" s="150"/>
      <c r="O20" s="150"/>
      <c r="P20" s="150"/>
    </row>
    <row r="21" spans="1:16" ht="11.25" customHeight="1">
      <c r="A21" s="163" t="s">
        <v>300</v>
      </c>
      <c r="B21" s="163" t="s">
        <v>1655</v>
      </c>
      <c r="C21" s="164">
        <v>16.670000000000002</v>
      </c>
      <c r="D21" s="165">
        <v>5.0357000000000003</v>
      </c>
      <c r="E21" s="165">
        <v>5.0357000000000003</v>
      </c>
      <c r="F21" s="166">
        <v>1</v>
      </c>
      <c r="G21" s="165">
        <f t="shared" si="0"/>
        <v>5.0357000000000003</v>
      </c>
      <c r="H21" s="164">
        <v>1.2</v>
      </c>
      <c r="I21" s="167">
        <f t="shared" si="1"/>
        <v>6.04284</v>
      </c>
      <c r="J21" s="168" t="s">
        <v>1227</v>
      </c>
      <c r="K21" s="169" t="s">
        <v>1229</v>
      </c>
      <c r="L21" s="170"/>
      <c r="M21" s="150"/>
      <c r="N21" s="150"/>
      <c r="O21" s="150"/>
      <c r="P21" s="150"/>
    </row>
    <row r="22" spans="1:16" ht="11.25" customHeight="1">
      <c r="A22" s="151" t="s">
        <v>301</v>
      </c>
      <c r="B22" s="151" t="s">
        <v>1655</v>
      </c>
      <c r="C22" s="171">
        <v>19.329999999999998</v>
      </c>
      <c r="D22" s="172">
        <v>7.1075999999999997</v>
      </c>
      <c r="E22" s="172">
        <v>7.1075999999999997</v>
      </c>
      <c r="F22" s="173">
        <v>1</v>
      </c>
      <c r="G22" s="172">
        <f t="shared" si="0"/>
        <v>7.1075999999999997</v>
      </c>
      <c r="H22" s="171">
        <v>1.2</v>
      </c>
      <c r="I22" s="174">
        <f t="shared" si="1"/>
        <v>8.5291200000000007</v>
      </c>
      <c r="J22" s="175" t="s">
        <v>1227</v>
      </c>
      <c r="K22" s="176" t="s">
        <v>1229</v>
      </c>
      <c r="L22" s="170"/>
      <c r="M22" s="150"/>
      <c r="N22" s="150"/>
      <c r="O22" s="150"/>
      <c r="P22" s="150"/>
    </row>
    <row r="23" spans="1:16" ht="11.25" customHeight="1">
      <c r="A23" s="151" t="s">
        <v>302</v>
      </c>
      <c r="B23" s="151" t="s">
        <v>1655</v>
      </c>
      <c r="C23" s="171">
        <v>31.53</v>
      </c>
      <c r="D23" s="172">
        <v>11.3972</v>
      </c>
      <c r="E23" s="172">
        <v>11.3972</v>
      </c>
      <c r="F23" s="173">
        <v>1</v>
      </c>
      <c r="G23" s="172">
        <f t="shared" si="0"/>
        <v>11.3972</v>
      </c>
      <c r="H23" s="171">
        <v>1.2</v>
      </c>
      <c r="I23" s="174">
        <f t="shared" si="1"/>
        <v>13.676640000000001</v>
      </c>
      <c r="J23" s="175" t="s">
        <v>1227</v>
      </c>
      <c r="K23" s="176" t="s">
        <v>1229</v>
      </c>
      <c r="L23" s="170"/>
      <c r="M23" s="150"/>
      <c r="N23" s="150"/>
      <c r="O23" s="150"/>
      <c r="P23" s="150"/>
    </row>
    <row r="24" spans="1:16" ht="11.25" customHeight="1">
      <c r="A24" s="177" t="s">
        <v>303</v>
      </c>
      <c r="B24" s="177" t="s">
        <v>1655</v>
      </c>
      <c r="C24" s="178">
        <v>44.89</v>
      </c>
      <c r="D24" s="179">
        <v>17.1934</v>
      </c>
      <c r="E24" s="179">
        <v>17.1934</v>
      </c>
      <c r="F24" s="180">
        <v>1</v>
      </c>
      <c r="G24" s="179">
        <f t="shared" si="0"/>
        <v>17.1934</v>
      </c>
      <c r="H24" s="178">
        <v>1.2</v>
      </c>
      <c r="I24" s="181">
        <f t="shared" si="1"/>
        <v>20.632079999999998</v>
      </c>
      <c r="J24" s="182" t="s">
        <v>1227</v>
      </c>
      <c r="K24" s="183" t="s">
        <v>1229</v>
      </c>
      <c r="L24" s="170"/>
      <c r="M24" s="150"/>
      <c r="N24" s="150"/>
      <c r="O24" s="150"/>
      <c r="P24" s="150"/>
    </row>
    <row r="25" spans="1:16" ht="11.25" customHeight="1">
      <c r="A25" s="163" t="s">
        <v>304</v>
      </c>
      <c r="B25" s="163" t="s">
        <v>1656</v>
      </c>
      <c r="C25" s="164">
        <v>12</v>
      </c>
      <c r="D25" s="165">
        <v>2.9110999999999998</v>
      </c>
      <c r="E25" s="165">
        <v>2.9110999999999998</v>
      </c>
      <c r="F25" s="166">
        <v>1</v>
      </c>
      <c r="G25" s="165">
        <f t="shared" si="0"/>
        <v>2.9110999999999998</v>
      </c>
      <c r="H25" s="164">
        <v>1.2</v>
      </c>
      <c r="I25" s="167">
        <f t="shared" si="1"/>
        <v>3.4933200000000002</v>
      </c>
      <c r="J25" s="168" t="s">
        <v>1227</v>
      </c>
      <c r="K25" s="169" t="s">
        <v>1229</v>
      </c>
      <c r="L25" s="170"/>
    </row>
    <row r="26" spans="1:16" ht="11.25" customHeight="1">
      <c r="A26" s="151" t="s">
        <v>305</v>
      </c>
      <c r="B26" s="151" t="s">
        <v>1656</v>
      </c>
      <c r="C26" s="171">
        <v>21.03</v>
      </c>
      <c r="D26" s="172">
        <v>5.7782999999999998</v>
      </c>
      <c r="E26" s="172">
        <v>5.7782999999999998</v>
      </c>
      <c r="F26" s="173">
        <v>1</v>
      </c>
      <c r="G26" s="172">
        <f t="shared" si="0"/>
        <v>5.7782999999999998</v>
      </c>
      <c r="H26" s="171">
        <v>1.2</v>
      </c>
      <c r="I26" s="174">
        <f t="shared" si="1"/>
        <v>6.9339599999999999</v>
      </c>
      <c r="J26" s="175" t="s">
        <v>1227</v>
      </c>
      <c r="K26" s="176" t="s">
        <v>1229</v>
      </c>
      <c r="L26" s="170"/>
    </row>
    <row r="27" spans="1:16" ht="11.25" customHeight="1">
      <c r="A27" s="151" t="s">
        <v>306</v>
      </c>
      <c r="B27" s="151" t="s">
        <v>1656</v>
      </c>
      <c r="C27" s="171">
        <v>29.05</v>
      </c>
      <c r="D27" s="172">
        <v>8.6287000000000003</v>
      </c>
      <c r="E27" s="172">
        <v>8.6287000000000003</v>
      </c>
      <c r="F27" s="173">
        <v>1</v>
      </c>
      <c r="G27" s="172">
        <f t="shared" si="0"/>
        <v>8.6287000000000003</v>
      </c>
      <c r="H27" s="171">
        <v>1.2</v>
      </c>
      <c r="I27" s="174">
        <f t="shared" si="1"/>
        <v>10.35444</v>
      </c>
      <c r="J27" s="175" t="s">
        <v>1227</v>
      </c>
      <c r="K27" s="176" t="s">
        <v>1229</v>
      </c>
      <c r="L27" s="170"/>
    </row>
    <row r="28" spans="1:16" ht="11.25" customHeight="1">
      <c r="A28" s="177" t="s">
        <v>307</v>
      </c>
      <c r="B28" s="177" t="s">
        <v>1656</v>
      </c>
      <c r="C28" s="178">
        <v>38.630000000000003</v>
      </c>
      <c r="D28" s="179">
        <v>12.230499999999999</v>
      </c>
      <c r="E28" s="179">
        <v>12.230499999999999</v>
      </c>
      <c r="F28" s="180">
        <v>1</v>
      </c>
      <c r="G28" s="179">
        <f t="shared" si="0"/>
        <v>12.230499999999999</v>
      </c>
      <c r="H28" s="178">
        <v>1.2</v>
      </c>
      <c r="I28" s="181">
        <f t="shared" si="1"/>
        <v>14.676600000000001</v>
      </c>
      <c r="J28" s="182" t="s">
        <v>1227</v>
      </c>
      <c r="K28" s="183" t="s">
        <v>1229</v>
      </c>
      <c r="L28" s="170"/>
    </row>
    <row r="29" spans="1:16" ht="11.25" customHeight="1">
      <c r="A29" s="163" t="s">
        <v>308</v>
      </c>
      <c r="B29" s="163" t="s">
        <v>1439</v>
      </c>
      <c r="C29" s="164">
        <v>6.99</v>
      </c>
      <c r="D29" s="165">
        <v>6.2446999999999999</v>
      </c>
      <c r="E29" s="165">
        <v>6.2446999999999999</v>
      </c>
      <c r="F29" s="166">
        <v>1</v>
      </c>
      <c r="G29" s="165">
        <f t="shared" si="0"/>
        <v>6.2446999999999999</v>
      </c>
      <c r="H29" s="164">
        <v>1.2</v>
      </c>
      <c r="I29" s="167">
        <f t="shared" si="1"/>
        <v>7.4936400000000001</v>
      </c>
      <c r="J29" s="168" t="s">
        <v>1227</v>
      </c>
      <c r="K29" s="169" t="s">
        <v>1228</v>
      </c>
      <c r="L29" s="170"/>
    </row>
    <row r="30" spans="1:16" ht="11.25" customHeight="1">
      <c r="A30" s="151" t="s">
        <v>309</v>
      </c>
      <c r="B30" s="151" t="s">
        <v>1439</v>
      </c>
      <c r="C30" s="171">
        <v>6.99</v>
      </c>
      <c r="D30" s="172">
        <v>7.7385999999999999</v>
      </c>
      <c r="E30" s="172">
        <v>7.7385999999999999</v>
      </c>
      <c r="F30" s="173">
        <v>1</v>
      </c>
      <c r="G30" s="172">
        <f t="shared" si="0"/>
        <v>7.7385999999999999</v>
      </c>
      <c r="H30" s="171">
        <v>1.2</v>
      </c>
      <c r="I30" s="174">
        <f t="shared" si="1"/>
        <v>9.2863199999999999</v>
      </c>
      <c r="J30" s="175" t="s">
        <v>1227</v>
      </c>
      <c r="K30" s="176" t="s">
        <v>1228</v>
      </c>
      <c r="L30" s="170"/>
    </row>
    <row r="31" spans="1:16" ht="11.25" customHeight="1">
      <c r="A31" s="151" t="s">
        <v>310</v>
      </c>
      <c r="B31" s="151" t="s">
        <v>1439</v>
      </c>
      <c r="C31" s="171">
        <v>8.91</v>
      </c>
      <c r="D31" s="172">
        <v>9.1515000000000004</v>
      </c>
      <c r="E31" s="172">
        <v>9.1515000000000004</v>
      </c>
      <c r="F31" s="173">
        <v>1</v>
      </c>
      <c r="G31" s="172">
        <f t="shared" si="0"/>
        <v>9.1515000000000004</v>
      </c>
      <c r="H31" s="171">
        <v>1.2</v>
      </c>
      <c r="I31" s="174">
        <f t="shared" si="1"/>
        <v>10.9818</v>
      </c>
      <c r="J31" s="175" t="s">
        <v>1227</v>
      </c>
      <c r="K31" s="176" t="s">
        <v>1228</v>
      </c>
      <c r="L31" s="170"/>
    </row>
    <row r="32" spans="1:16" ht="11.25" customHeight="1">
      <c r="A32" s="177" t="s">
        <v>311</v>
      </c>
      <c r="B32" s="177" t="s">
        <v>1439</v>
      </c>
      <c r="C32" s="178">
        <v>13.81</v>
      </c>
      <c r="D32" s="179">
        <v>10.7529</v>
      </c>
      <c r="E32" s="179">
        <v>10.7529</v>
      </c>
      <c r="F32" s="180">
        <v>1</v>
      </c>
      <c r="G32" s="179">
        <f t="shared" si="0"/>
        <v>10.7529</v>
      </c>
      <c r="H32" s="178">
        <v>1.2</v>
      </c>
      <c r="I32" s="181">
        <f t="shared" si="1"/>
        <v>12.90348</v>
      </c>
      <c r="J32" s="182" t="s">
        <v>1227</v>
      </c>
      <c r="K32" s="183" t="s">
        <v>1228</v>
      </c>
      <c r="L32" s="170"/>
    </row>
    <row r="33" spans="1:12" ht="11.25" customHeight="1">
      <c r="A33" s="163" t="s">
        <v>1294</v>
      </c>
      <c r="B33" s="163" t="s">
        <v>1440</v>
      </c>
      <c r="C33" s="164">
        <v>22.91</v>
      </c>
      <c r="D33" s="165">
        <v>6.3954000000000004</v>
      </c>
      <c r="E33" s="165">
        <v>6.3954000000000004</v>
      </c>
      <c r="F33" s="166">
        <v>1</v>
      </c>
      <c r="G33" s="165">
        <f t="shared" si="0"/>
        <v>6.3954000000000004</v>
      </c>
      <c r="H33" s="164">
        <v>1.2</v>
      </c>
      <c r="I33" s="167">
        <f t="shared" si="1"/>
        <v>7.67448</v>
      </c>
      <c r="J33" s="168" t="s">
        <v>1227</v>
      </c>
      <c r="K33" s="169" t="s">
        <v>1229</v>
      </c>
      <c r="L33" s="170"/>
    </row>
    <row r="34" spans="1:12" ht="11.25" customHeight="1">
      <c r="A34" s="151" t="s">
        <v>1295</v>
      </c>
      <c r="B34" s="151" t="s">
        <v>1440</v>
      </c>
      <c r="C34" s="171">
        <v>25.53</v>
      </c>
      <c r="D34" s="172">
        <v>7.6830999999999996</v>
      </c>
      <c r="E34" s="172">
        <v>7.6830999999999996</v>
      </c>
      <c r="F34" s="173">
        <v>1</v>
      </c>
      <c r="G34" s="172">
        <f t="shared" si="0"/>
        <v>7.6830999999999996</v>
      </c>
      <c r="H34" s="171">
        <v>1.2</v>
      </c>
      <c r="I34" s="174">
        <f t="shared" si="1"/>
        <v>9.2197200000000006</v>
      </c>
      <c r="J34" s="175" t="s">
        <v>1227</v>
      </c>
      <c r="K34" s="176" t="s">
        <v>1229</v>
      </c>
      <c r="L34" s="170"/>
    </row>
    <row r="35" spans="1:12" ht="11.25" customHeight="1">
      <c r="A35" s="151" t="s">
        <v>1296</v>
      </c>
      <c r="B35" s="151" t="s">
        <v>1440</v>
      </c>
      <c r="C35" s="171">
        <v>32.44</v>
      </c>
      <c r="D35" s="172">
        <v>10.3226</v>
      </c>
      <c r="E35" s="172">
        <v>10.3226</v>
      </c>
      <c r="F35" s="173">
        <v>1</v>
      </c>
      <c r="G35" s="172">
        <f t="shared" si="0"/>
        <v>10.3226</v>
      </c>
      <c r="H35" s="171">
        <v>1.2</v>
      </c>
      <c r="I35" s="174">
        <f t="shared" si="1"/>
        <v>12.387119999999999</v>
      </c>
      <c r="J35" s="175" t="s">
        <v>1227</v>
      </c>
      <c r="K35" s="176" t="s">
        <v>1229</v>
      </c>
      <c r="L35" s="170"/>
    </row>
    <row r="36" spans="1:12" ht="11.25" customHeight="1">
      <c r="A36" s="177" t="s">
        <v>1297</v>
      </c>
      <c r="B36" s="177" t="s">
        <v>1440</v>
      </c>
      <c r="C36" s="178">
        <v>47.93</v>
      </c>
      <c r="D36" s="179">
        <v>17.325500000000002</v>
      </c>
      <c r="E36" s="179">
        <v>17.325500000000002</v>
      </c>
      <c r="F36" s="180">
        <v>1</v>
      </c>
      <c r="G36" s="179">
        <f t="shared" si="0"/>
        <v>17.325500000000002</v>
      </c>
      <c r="H36" s="178">
        <v>1.2</v>
      </c>
      <c r="I36" s="181">
        <f t="shared" si="1"/>
        <v>20.790600000000001</v>
      </c>
      <c r="J36" s="182" t="s">
        <v>1227</v>
      </c>
      <c r="K36" s="183" t="s">
        <v>1229</v>
      </c>
      <c r="L36" s="170"/>
    </row>
    <row r="37" spans="1:12" ht="11.25" customHeight="1">
      <c r="A37" s="163" t="s">
        <v>1298</v>
      </c>
      <c r="B37" s="163" t="s">
        <v>1599</v>
      </c>
      <c r="C37" s="164">
        <v>15.67</v>
      </c>
      <c r="D37" s="165">
        <v>3.3734000000000002</v>
      </c>
      <c r="E37" s="165">
        <v>3.3734000000000002</v>
      </c>
      <c r="F37" s="166">
        <v>1</v>
      </c>
      <c r="G37" s="165">
        <f t="shared" si="0"/>
        <v>3.3734000000000002</v>
      </c>
      <c r="H37" s="164">
        <v>1.2</v>
      </c>
      <c r="I37" s="167">
        <f t="shared" si="1"/>
        <v>4.0480799999999997</v>
      </c>
      <c r="J37" s="168" t="s">
        <v>1227</v>
      </c>
      <c r="K37" s="169" t="s">
        <v>1229</v>
      </c>
      <c r="L37" s="170"/>
    </row>
    <row r="38" spans="1:12" ht="11.25" customHeight="1">
      <c r="A38" s="151" t="s">
        <v>1299</v>
      </c>
      <c r="B38" s="151" t="s">
        <v>1599</v>
      </c>
      <c r="C38" s="171">
        <v>17.43</v>
      </c>
      <c r="D38" s="172">
        <v>3.9964</v>
      </c>
      <c r="E38" s="172">
        <v>3.9964</v>
      </c>
      <c r="F38" s="173">
        <v>1</v>
      </c>
      <c r="G38" s="172">
        <f t="shared" si="0"/>
        <v>3.9964</v>
      </c>
      <c r="H38" s="171">
        <v>1.2</v>
      </c>
      <c r="I38" s="174">
        <f t="shared" si="1"/>
        <v>4.7956799999999999</v>
      </c>
      <c r="J38" s="175" t="s">
        <v>1227</v>
      </c>
      <c r="K38" s="176" t="s">
        <v>1229</v>
      </c>
      <c r="L38" s="170"/>
    </row>
    <row r="39" spans="1:12" ht="11.25" customHeight="1">
      <c r="A39" s="151" t="s">
        <v>1300</v>
      </c>
      <c r="B39" s="151" t="s">
        <v>1599</v>
      </c>
      <c r="C39" s="171">
        <v>20.65</v>
      </c>
      <c r="D39" s="172">
        <v>4.9379999999999997</v>
      </c>
      <c r="E39" s="172">
        <v>4.9379999999999997</v>
      </c>
      <c r="F39" s="173">
        <v>1</v>
      </c>
      <c r="G39" s="172">
        <f t="shared" si="0"/>
        <v>4.9379999999999997</v>
      </c>
      <c r="H39" s="171">
        <v>1.2</v>
      </c>
      <c r="I39" s="174">
        <f t="shared" si="1"/>
        <v>5.9256000000000002</v>
      </c>
      <c r="J39" s="175" t="s">
        <v>1227</v>
      </c>
      <c r="K39" s="176" t="s">
        <v>1229</v>
      </c>
      <c r="L39" s="170"/>
    </row>
    <row r="40" spans="1:12" ht="11.25" customHeight="1">
      <c r="A40" s="177" t="s">
        <v>1301</v>
      </c>
      <c r="B40" s="177" t="s">
        <v>1599</v>
      </c>
      <c r="C40" s="178">
        <v>25.72</v>
      </c>
      <c r="D40" s="179">
        <v>7.5284000000000004</v>
      </c>
      <c r="E40" s="179">
        <v>7.5284000000000004</v>
      </c>
      <c r="F40" s="180">
        <v>1</v>
      </c>
      <c r="G40" s="179">
        <f t="shared" si="0"/>
        <v>7.5284000000000004</v>
      </c>
      <c r="H40" s="178">
        <v>1.2</v>
      </c>
      <c r="I40" s="181">
        <f t="shared" si="1"/>
        <v>9.0340799999999994</v>
      </c>
      <c r="J40" s="182" t="s">
        <v>1227</v>
      </c>
      <c r="K40" s="183" t="s">
        <v>1229</v>
      </c>
      <c r="L40" s="170"/>
    </row>
    <row r="41" spans="1:12" ht="11.25" customHeight="1">
      <c r="A41" s="163" t="s">
        <v>1302</v>
      </c>
      <c r="B41" s="163" t="s">
        <v>1657</v>
      </c>
      <c r="C41" s="164">
        <v>1</v>
      </c>
      <c r="D41" s="165">
        <v>5.6528999999999998</v>
      </c>
      <c r="E41" s="165">
        <v>5.6528999999999998</v>
      </c>
      <c r="F41" s="166">
        <v>1</v>
      </c>
      <c r="G41" s="165">
        <f t="shared" si="0"/>
        <v>5.6528999999999998</v>
      </c>
      <c r="H41" s="164">
        <v>1.2</v>
      </c>
      <c r="I41" s="167">
        <f t="shared" si="1"/>
        <v>6.78348</v>
      </c>
      <c r="J41" s="168" t="s">
        <v>1227</v>
      </c>
      <c r="K41" s="169" t="s">
        <v>1229</v>
      </c>
      <c r="L41" s="170"/>
    </row>
    <row r="42" spans="1:12" ht="11.25" customHeight="1">
      <c r="A42" s="151" t="s">
        <v>1303</v>
      </c>
      <c r="B42" s="151" t="s">
        <v>1657</v>
      </c>
      <c r="C42" s="171">
        <v>7.19</v>
      </c>
      <c r="D42" s="172">
        <v>6.9867999999999997</v>
      </c>
      <c r="E42" s="172">
        <v>6.9867999999999997</v>
      </c>
      <c r="F42" s="173">
        <v>1</v>
      </c>
      <c r="G42" s="172">
        <f t="shared" si="0"/>
        <v>6.9867999999999997</v>
      </c>
      <c r="H42" s="171">
        <v>1.2</v>
      </c>
      <c r="I42" s="174">
        <f t="shared" si="1"/>
        <v>8.3841599999999996</v>
      </c>
      <c r="J42" s="175" t="s">
        <v>1227</v>
      </c>
      <c r="K42" s="176" t="s">
        <v>1229</v>
      </c>
      <c r="L42" s="170"/>
    </row>
    <row r="43" spans="1:12" ht="11.25" customHeight="1">
      <c r="A43" s="151" t="s">
        <v>1304</v>
      </c>
      <c r="B43" s="151" t="s">
        <v>1657</v>
      </c>
      <c r="C43" s="171">
        <v>19.579999999999998</v>
      </c>
      <c r="D43" s="172">
        <v>12.732100000000001</v>
      </c>
      <c r="E43" s="172">
        <v>12.732100000000001</v>
      </c>
      <c r="F43" s="173">
        <v>1</v>
      </c>
      <c r="G43" s="172">
        <f t="shared" si="0"/>
        <v>12.732100000000001</v>
      </c>
      <c r="H43" s="171">
        <v>1.2</v>
      </c>
      <c r="I43" s="174">
        <f t="shared" si="1"/>
        <v>15.27852</v>
      </c>
      <c r="J43" s="175" t="s">
        <v>1227</v>
      </c>
      <c r="K43" s="176" t="s">
        <v>1229</v>
      </c>
      <c r="L43" s="170"/>
    </row>
    <row r="44" spans="1:12" ht="11.25" customHeight="1">
      <c r="A44" s="177" t="s">
        <v>1305</v>
      </c>
      <c r="B44" s="177" t="s">
        <v>1657</v>
      </c>
      <c r="C44" s="178">
        <v>33.94</v>
      </c>
      <c r="D44" s="179">
        <v>22.506</v>
      </c>
      <c r="E44" s="179">
        <v>22.506</v>
      </c>
      <c r="F44" s="180">
        <v>1</v>
      </c>
      <c r="G44" s="179">
        <f t="shared" si="0"/>
        <v>22.506</v>
      </c>
      <c r="H44" s="178">
        <v>1.2</v>
      </c>
      <c r="I44" s="181">
        <f t="shared" si="1"/>
        <v>27.007200000000001</v>
      </c>
      <c r="J44" s="182" t="s">
        <v>1227</v>
      </c>
      <c r="K44" s="183" t="s">
        <v>1229</v>
      </c>
      <c r="L44" s="170"/>
    </row>
    <row r="45" spans="1:12" ht="11.25" customHeight="1">
      <c r="A45" s="163" t="s">
        <v>1600</v>
      </c>
      <c r="B45" s="163" t="s">
        <v>1658</v>
      </c>
      <c r="C45" s="164">
        <v>10.4</v>
      </c>
      <c r="D45" s="165">
        <v>8.6289999999999996</v>
      </c>
      <c r="E45" s="165">
        <v>8.6289999999999996</v>
      </c>
      <c r="F45" s="166">
        <v>1</v>
      </c>
      <c r="G45" s="165">
        <f t="shared" si="0"/>
        <v>8.6289999999999996</v>
      </c>
      <c r="H45" s="164">
        <v>1.2</v>
      </c>
      <c r="I45" s="167">
        <f t="shared" si="1"/>
        <v>10.354799999999999</v>
      </c>
      <c r="J45" s="168" t="s">
        <v>1227</v>
      </c>
      <c r="K45" s="169" t="s">
        <v>1229</v>
      </c>
      <c r="L45" s="170"/>
    </row>
    <row r="46" spans="1:12" ht="11.25" customHeight="1">
      <c r="A46" s="151" t="s">
        <v>1601</v>
      </c>
      <c r="B46" s="151" t="s">
        <v>1658</v>
      </c>
      <c r="C46" s="171">
        <v>11.14</v>
      </c>
      <c r="D46" s="172">
        <v>20.425899999999999</v>
      </c>
      <c r="E46" s="172">
        <v>20.425899999999999</v>
      </c>
      <c r="F46" s="173">
        <v>1</v>
      </c>
      <c r="G46" s="172">
        <f t="shared" si="0"/>
        <v>20.425899999999999</v>
      </c>
      <c r="H46" s="171">
        <v>1.2</v>
      </c>
      <c r="I46" s="174">
        <f t="shared" si="1"/>
        <v>24.51108</v>
      </c>
      <c r="J46" s="175" t="s">
        <v>1227</v>
      </c>
      <c r="K46" s="176" t="s">
        <v>1229</v>
      </c>
      <c r="L46" s="170"/>
    </row>
    <row r="47" spans="1:12" ht="11.25" customHeight="1">
      <c r="A47" s="151" t="s">
        <v>1602</v>
      </c>
      <c r="B47" s="151" t="s">
        <v>1658</v>
      </c>
      <c r="C47" s="171">
        <v>15.19</v>
      </c>
      <c r="D47" s="172">
        <v>24.171600000000002</v>
      </c>
      <c r="E47" s="172">
        <v>24.171600000000002</v>
      </c>
      <c r="F47" s="173">
        <v>1</v>
      </c>
      <c r="G47" s="172">
        <f t="shared" si="0"/>
        <v>24.171600000000002</v>
      </c>
      <c r="H47" s="171">
        <v>1.2</v>
      </c>
      <c r="I47" s="174">
        <f t="shared" si="1"/>
        <v>29.00592</v>
      </c>
      <c r="J47" s="175" t="s">
        <v>1227</v>
      </c>
      <c r="K47" s="176" t="s">
        <v>1229</v>
      </c>
      <c r="L47" s="170"/>
    </row>
    <row r="48" spans="1:12" ht="11.25" customHeight="1">
      <c r="A48" s="177" t="s">
        <v>1603</v>
      </c>
      <c r="B48" s="177" t="s">
        <v>1658</v>
      </c>
      <c r="C48" s="178">
        <v>30.33</v>
      </c>
      <c r="D48" s="179">
        <v>30.9694</v>
      </c>
      <c r="E48" s="179">
        <v>30.9694</v>
      </c>
      <c r="F48" s="180">
        <v>1</v>
      </c>
      <c r="G48" s="179">
        <f t="shared" si="0"/>
        <v>30.9694</v>
      </c>
      <c r="H48" s="178">
        <v>1.2</v>
      </c>
      <c r="I48" s="181">
        <f t="shared" si="1"/>
        <v>37.16328</v>
      </c>
      <c r="J48" s="182" t="s">
        <v>1227</v>
      </c>
      <c r="K48" s="183" t="s">
        <v>1229</v>
      </c>
      <c r="L48" s="170"/>
    </row>
    <row r="49" spans="1:14" ht="11.25" customHeight="1">
      <c r="A49" s="163" t="s">
        <v>312</v>
      </c>
      <c r="B49" s="163" t="s">
        <v>1441</v>
      </c>
      <c r="C49" s="164">
        <v>4.3099999999999996</v>
      </c>
      <c r="D49" s="165">
        <v>1.8420000000000001</v>
      </c>
      <c r="E49" s="165">
        <v>1.8420000000000001</v>
      </c>
      <c r="F49" s="166">
        <v>1</v>
      </c>
      <c r="G49" s="165">
        <f t="shared" si="0"/>
        <v>1.8420000000000001</v>
      </c>
      <c r="H49" s="164">
        <v>1.2</v>
      </c>
      <c r="I49" s="167">
        <f t="shared" si="1"/>
        <v>2.2103999999999999</v>
      </c>
      <c r="J49" s="168" t="s">
        <v>1227</v>
      </c>
      <c r="K49" s="169" t="s">
        <v>1229</v>
      </c>
      <c r="L49" s="170"/>
    </row>
    <row r="50" spans="1:14" ht="11.25" customHeight="1">
      <c r="A50" s="151" t="s">
        <v>313</v>
      </c>
      <c r="B50" s="151" t="s">
        <v>1441</v>
      </c>
      <c r="C50" s="171">
        <v>6.23</v>
      </c>
      <c r="D50" s="172">
        <v>2.3277999999999999</v>
      </c>
      <c r="E50" s="172">
        <v>2.3277999999999999</v>
      </c>
      <c r="F50" s="173">
        <v>1</v>
      </c>
      <c r="G50" s="172">
        <f t="shared" si="0"/>
        <v>2.3277999999999999</v>
      </c>
      <c r="H50" s="171">
        <v>1.2</v>
      </c>
      <c r="I50" s="174">
        <f t="shared" si="1"/>
        <v>2.7933599999999998</v>
      </c>
      <c r="J50" s="175" t="s">
        <v>1227</v>
      </c>
      <c r="K50" s="176" t="s">
        <v>1229</v>
      </c>
      <c r="L50" s="170"/>
    </row>
    <row r="51" spans="1:14" ht="11.25" customHeight="1">
      <c r="A51" s="151" t="s">
        <v>314</v>
      </c>
      <c r="B51" s="151" t="s">
        <v>1441</v>
      </c>
      <c r="C51" s="171">
        <v>9.3000000000000007</v>
      </c>
      <c r="D51" s="172">
        <v>3.3660999999999999</v>
      </c>
      <c r="E51" s="172">
        <v>3.3660999999999999</v>
      </c>
      <c r="F51" s="173">
        <v>1</v>
      </c>
      <c r="G51" s="172">
        <f t="shared" si="0"/>
        <v>3.3660999999999999</v>
      </c>
      <c r="H51" s="171">
        <v>1.2</v>
      </c>
      <c r="I51" s="174">
        <f t="shared" si="1"/>
        <v>4.03932</v>
      </c>
      <c r="J51" s="175" t="s">
        <v>1227</v>
      </c>
      <c r="K51" s="176" t="s">
        <v>1229</v>
      </c>
      <c r="L51" s="170"/>
    </row>
    <row r="52" spans="1:14" ht="11.25" customHeight="1">
      <c r="A52" s="177" t="s">
        <v>315</v>
      </c>
      <c r="B52" s="177" t="s">
        <v>1441</v>
      </c>
      <c r="C52" s="178">
        <v>13.6</v>
      </c>
      <c r="D52" s="179">
        <v>5.0857999999999999</v>
      </c>
      <c r="E52" s="179">
        <v>5.0857999999999999</v>
      </c>
      <c r="F52" s="180">
        <v>1</v>
      </c>
      <c r="G52" s="179">
        <f t="shared" si="0"/>
        <v>5.0857999999999999</v>
      </c>
      <c r="H52" s="178">
        <v>1.2</v>
      </c>
      <c r="I52" s="181">
        <f t="shared" si="1"/>
        <v>6.1029600000000004</v>
      </c>
      <c r="J52" s="182" t="s">
        <v>1227</v>
      </c>
      <c r="K52" s="183" t="s">
        <v>1229</v>
      </c>
      <c r="L52" s="170"/>
    </row>
    <row r="53" spans="1:14" ht="11.25" customHeight="1">
      <c r="A53" s="163" t="s">
        <v>316</v>
      </c>
      <c r="B53" s="163" t="s">
        <v>1442</v>
      </c>
      <c r="C53" s="164">
        <v>3.62</v>
      </c>
      <c r="D53" s="165">
        <v>2.1116999999999999</v>
      </c>
      <c r="E53" s="165">
        <v>2.1116999999999999</v>
      </c>
      <c r="F53" s="166">
        <v>1</v>
      </c>
      <c r="G53" s="165">
        <f t="shared" si="0"/>
        <v>2.1116999999999999</v>
      </c>
      <c r="H53" s="164">
        <v>1.2</v>
      </c>
      <c r="I53" s="167">
        <f t="shared" si="1"/>
        <v>2.5340400000000001</v>
      </c>
      <c r="J53" s="168" t="s">
        <v>1227</v>
      </c>
      <c r="K53" s="169" t="s">
        <v>1229</v>
      </c>
      <c r="L53" s="170"/>
      <c r="M53" s="185"/>
      <c r="N53" s="185"/>
    </row>
    <row r="54" spans="1:14" ht="11.25" customHeight="1">
      <c r="A54" s="151" t="s">
        <v>317</v>
      </c>
      <c r="B54" s="151" t="s">
        <v>1442</v>
      </c>
      <c r="C54" s="171">
        <v>5.48</v>
      </c>
      <c r="D54" s="172">
        <v>2.8144999999999998</v>
      </c>
      <c r="E54" s="172">
        <v>2.8144999999999998</v>
      </c>
      <c r="F54" s="173">
        <v>1</v>
      </c>
      <c r="G54" s="172">
        <f t="shared" si="0"/>
        <v>2.8144999999999998</v>
      </c>
      <c r="H54" s="171">
        <v>1.2</v>
      </c>
      <c r="I54" s="174">
        <f t="shared" si="1"/>
        <v>3.3774000000000002</v>
      </c>
      <c r="J54" s="175" t="s">
        <v>1227</v>
      </c>
      <c r="K54" s="176" t="s">
        <v>1229</v>
      </c>
      <c r="L54" s="170"/>
    </row>
    <row r="55" spans="1:14" ht="11.25" customHeight="1">
      <c r="A55" s="151" t="s">
        <v>318</v>
      </c>
      <c r="B55" s="151" t="s">
        <v>1442</v>
      </c>
      <c r="C55" s="171">
        <v>10.95</v>
      </c>
      <c r="D55" s="172">
        <v>3.911</v>
      </c>
      <c r="E55" s="172">
        <v>3.911</v>
      </c>
      <c r="F55" s="173">
        <v>1</v>
      </c>
      <c r="G55" s="172">
        <f t="shared" si="0"/>
        <v>3.911</v>
      </c>
      <c r="H55" s="171">
        <v>1.2</v>
      </c>
      <c r="I55" s="174">
        <f t="shared" si="1"/>
        <v>4.6932</v>
      </c>
      <c r="J55" s="175" t="s">
        <v>1227</v>
      </c>
      <c r="K55" s="176" t="s">
        <v>1229</v>
      </c>
      <c r="L55" s="170"/>
    </row>
    <row r="56" spans="1:14" ht="11.25" customHeight="1">
      <c r="A56" s="177" t="s">
        <v>319</v>
      </c>
      <c r="B56" s="177" t="s">
        <v>1442</v>
      </c>
      <c r="C56" s="178">
        <v>16.170000000000002</v>
      </c>
      <c r="D56" s="179">
        <v>5.74</v>
      </c>
      <c r="E56" s="179">
        <v>5.74</v>
      </c>
      <c r="F56" s="180">
        <v>1</v>
      </c>
      <c r="G56" s="179">
        <f t="shared" si="0"/>
        <v>5.74</v>
      </c>
      <c r="H56" s="178">
        <v>1.2</v>
      </c>
      <c r="I56" s="181">
        <f t="shared" si="1"/>
        <v>6.8879999999999999</v>
      </c>
      <c r="J56" s="182" t="s">
        <v>1227</v>
      </c>
      <c r="K56" s="183" t="s">
        <v>1229</v>
      </c>
      <c r="L56" s="170"/>
    </row>
    <row r="57" spans="1:14" ht="11.25" customHeight="1">
      <c r="A57" s="163" t="s">
        <v>320</v>
      </c>
      <c r="B57" s="163" t="s">
        <v>1659</v>
      </c>
      <c r="C57" s="164">
        <v>2.27</v>
      </c>
      <c r="D57" s="165">
        <v>1.3187</v>
      </c>
      <c r="E57" s="165">
        <v>1.3187</v>
      </c>
      <c r="F57" s="166">
        <v>1</v>
      </c>
      <c r="G57" s="165">
        <f t="shared" si="0"/>
        <v>1.3187</v>
      </c>
      <c r="H57" s="164">
        <v>1.2</v>
      </c>
      <c r="I57" s="167">
        <f t="shared" si="1"/>
        <v>1.5824400000000001</v>
      </c>
      <c r="J57" s="168" t="s">
        <v>1227</v>
      </c>
      <c r="K57" s="169" t="s">
        <v>1229</v>
      </c>
      <c r="L57" s="170"/>
    </row>
    <row r="58" spans="1:14" ht="11.25" customHeight="1">
      <c r="A58" s="151" t="s">
        <v>321</v>
      </c>
      <c r="B58" s="151" t="s">
        <v>1659</v>
      </c>
      <c r="C58" s="171">
        <v>3.7</v>
      </c>
      <c r="D58" s="172">
        <v>1.6158999999999999</v>
      </c>
      <c r="E58" s="172">
        <v>1.6158999999999999</v>
      </c>
      <c r="F58" s="173">
        <v>1</v>
      </c>
      <c r="G58" s="172">
        <f t="shared" si="0"/>
        <v>1.6158999999999999</v>
      </c>
      <c r="H58" s="171">
        <v>1.2</v>
      </c>
      <c r="I58" s="174">
        <f t="shared" si="1"/>
        <v>1.9390799999999999</v>
      </c>
      <c r="J58" s="175" t="s">
        <v>1227</v>
      </c>
      <c r="K58" s="176" t="s">
        <v>1229</v>
      </c>
      <c r="L58" s="170"/>
    </row>
    <row r="59" spans="1:14" ht="11.25" customHeight="1">
      <c r="A59" s="151" t="s">
        <v>322</v>
      </c>
      <c r="B59" s="151" t="s">
        <v>1659</v>
      </c>
      <c r="C59" s="171">
        <v>7.29</v>
      </c>
      <c r="D59" s="172">
        <v>2.1756000000000002</v>
      </c>
      <c r="E59" s="172">
        <v>2.1756000000000002</v>
      </c>
      <c r="F59" s="173">
        <v>1</v>
      </c>
      <c r="G59" s="172">
        <f t="shared" si="0"/>
        <v>2.1756000000000002</v>
      </c>
      <c r="H59" s="171">
        <v>1.2</v>
      </c>
      <c r="I59" s="174">
        <f t="shared" si="1"/>
        <v>2.6107200000000002</v>
      </c>
      <c r="J59" s="175" t="s">
        <v>1227</v>
      </c>
      <c r="K59" s="176" t="s">
        <v>1229</v>
      </c>
      <c r="L59" s="170"/>
    </row>
    <row r="60" spans="1:14" ht="11.25" customHeight="1">
      <c r="A60" s="177" t="s">
        <v>323</v>
      </c>
      <c r="B60" s="177" t="s">
        <v>1659</v>
      </c>
      <c r="C60" s="178">
        <v>15.48</v>
      </c>
      <c r="D60" s="179">
        <v>4.1390000000000002</v>
      </c>
      <c r="E60" s="179">
        <v>4.1390000000000002</v>
      </c>
      <c r="F60" s="180">
        <v>1</v>
      </c>
      <c r="G60" s="179">
        <f t="shared" si="0"/>
        <v>4.1390000000000002</v>
      </c>
      <c r="H60" s="178">
        <v>1.2</v>
      </c>
      <c r="I60" s="181">
        <f t="shared" si="1"/>
        <v>4.9668000000000001</v>
      </c>
      <c r="J60" s="182" t="s">
        <v>1227</v>
      </c>
      <c r="K60" s="183" t="s">
        <v>1229</v>
      </c>
      <c r="L60" s="170"/>
    </row>
    <row r="61" spans="1:14" ht="11.25" customHeight="1">
      <c r="A61" s="163" t="s">
        <v>324</v>
      </c>
      <c r="B61" s="163" t="s">
        <v>1660</v>
      </c>
      <c r="C61" s="164">
        <v>3.25</v>
      </c>
      <c r="D61" s="165">
        <v>1.5270999999999999</v>
      </c>
      <c r="E61" s="165">
        <v>1.5270999999999999</v>
      </c>
      <c r="F61" s="166">
        <v>1</v>
      </c>
      <c r="G61" s="165">
        <f t="shared" si="0"/>
        <v>1.5270999999999999</v>
      </c>
      <c r="H61" s="164">
        <v>1.2</v>
      </c>
      <c r="I61" s="167">
        <f t="shared" si="1"/>
        <v>1.8325199999999999</v>
      </c>
      <c r="J61" s="168" t="s">
        <v>1227</v>
      </c>
      <c r="K61" s="169" t="s">
        <v>1229</v>
      </c>
      <c r="L61" s="170"/>
    </row>
    <row r="62" spans="1:14" ht="11.25" customHeight="1">
      <c r="A62" s="151" t="s">
        <v>325</v>
      </c>
      <c r="B62" s="151" t="s">
        <v>1660</v>
      </c>
      <c r="C62" s="171">
        <v>5.38</v>
      </c>
      <c r="D62" s="172">
        <v>2.1795</v>
      </c>
      <c r="E62" s="172">
        <v>2.1795</v>
      </c>
      <c r="F62" s="173">
        <v>1</v>
      </c>
      <c r="G62" s="172">
        <f t="shared" si="0"/>
        <v>2.1795</v>
      </c>
      <c r="H62" s="171">
        <v>1.2</v>
      </c>
      <c r="I62" s="174">
        <f t="shared" si="1"/>
        <v>2.6154000000000002</v>
      </c>
      <c r="J62" s="175" t="s">
        <v>1227</v>
      </c>
      <c r="K62" s="176" t="s">
        <v>1229</v>
      </c>
      <c r="L62" s="170"/>
    </row>
    <row r="63" spans="1:14" ht="11.25" customHeight="1">
      <c r="A63" s="151" t="s">
        <v>326</v>
      </c>
      <c r="B63" s="151" t="s">
        <v>1660</v>
      </c>
      <c r="C63" s="171">
        <v>9.99</v>
      </c>
      <c r="D63" s="172">
        <v>3.6036999999999999</v>
      </c>
      <c r="E63" s="172">
        <v>3.6036999999999999</v>
      </c>
      <c r="F63" s="173">
        <v>1</v>
      </c>
      <c r="G63" s="172">
        <f t="shared" si="0"/>
        <v>3.6036999999999999</v>
      </c>
      <c r="H63" s="171">
        <v>1.2</v>
      </c>
      <c r="I63" s="174">
        <f t="shared" si="1"/>
        <v>4.3244400000000001</v>
      </c>
      <c r="J63" s="175" t="s">
        <v>1227</v>
      </c>
      <c r="K63" s="176" t="s">
        <v>1229</v>
      </c>
      <c r="L63" s="170"/>
    </row>
    <row r="64" spans="1:14" ht="11.25" customHeight="1">
      <c r="A64" s="177" t="s">
        <v>327</v>
      </c>
      <c r="B64" s="177" t="s">
        <v>1660</v>
      </c>
      <c r="C64" s="178">
        <v>17.52</v>
      </c>
      <c r="D64" s="179">
        <v>5.5382999999999996</v>
      </c>
      <c r="E64" s="179">
        <v>5.5382999999999996</v>
      </c>
      <c r="F64" s="180">
        <v>1</v>
      </c>
      <c r="G64" s="179">
        <f t="shared" si="0"/>
        <v>5.5382999999999996</v>
      </c>
      <c r="H64" s="178">
        <v>1.2</v>
      </c>
      <c r="I64" s="181">
        <f t="shared" si="1"/>
        <v>6.6459599999999996</v>
      </c>
      <c r="J64" s="182" t="s">
        <v>1227</v>
      </c>
      <c r="K64" s="183" t="s">
        <v>1229</v>
      </c>
      <c r="L64" s="170"/>
    </row>
    <row r="65" spans="1:12" ht="11.25" customHeight="1">
      <c r="A65" s="163" t="s">
        <v>328</v>
      </c>
      <c r="B65" s="163" t="s">
        <v>1661</v>
      </c>
      <c r="C65" s="164">
        <v>1.26</v>
      </c>
      <c r="D65" s="165">
        <v>1.0247999999999999</v>
      </c>
      <c r="E65" s="165">
        <v>1.0247999999999999</v>
      </c>
      <c r="F65" s="166">
        <v>1</v>
      </c>
      <c r="G65" s="165">
        <f t="shared" si="0"/>
        <v>1.0247999999999999</v>
      </c>
      <c r="H65" s="164">
        <v>1.2</v>
      </c>
      <c r="I65" s="167">
        <f t="shared" si="1"/>
        <v>1.22976</v>
      </c>
      <c r="J65" s="168" t="s">
        <v>1227</v>
      </c>
      <c r="K65" s="169" t="s">
        <v>1229</v>
      </c>
      <c r="L65" s="170"/>
    </row>
    <row r="66" spans="1:12" ht="11.25" customHeight="1">
      <c r="A66" s="151" t="s">
        <v>329</v>
      </c>
      <c r="B66" s="151" t="s">
        <v>1661</v>
      </c>
      <c r="C66" s="171">
        <v>2.19</v>
      </c>
      <c r="D66" s="172">
        <v>1.2639</v>
      </c>
      <c r="E66" s="172">
        <v>1.2639</v>
      </c>
      <c r="F66" s="173">
        <v>1</v>
      </c>
      <c r="G66" s="172">
        <f t="shared" si="0"/>
        <v>1.2639</v>
      </c>
      <c r="H66" s="171">
        <v>1.2</v>
      </c>
      <c r="I66" s="174">
        <f t="shared" si="1"/>
        <v>1.51668</v>
      </c>
      <c r="J66" s="175" t="s">
        <v>1227</v>
      </c>
      <c r="K66" s="176" t="s">
        <v>1229</v>
      </c>
      <c r="L66" s="170"/>
    </row>
    <row r="67" spans="1:12" ht="11.25" customHeight="1">
      <c r="A67" s="151" t="s">
        <v>330</v>
      </c>
      <c r="B67" s="151" t="s">
        <v>1661</v>
      </c>
      <c r="C67" s="171">
        <v>6.26</v>
      </c>
      <c r="D67" s="172">
        <v>2.2402000000000002</v>
      </c>
      <c r="E67" s="172">
        <v>2.2402000000000002</v>
      </c>
      <c r="F67" s="173">
        <v>1</v>
      </c>
      <c r="G67" s="172">
        <f t="shared" si="0"/>
        <v>2.2402000000000002</v>
      </c>
      <c r="H67" s="171">
        <v>1.2</v>
      </c>
      <c r="I67" s="174">
        <f t="shared" si="1"/>
        <v>2.68824</v>
      </c>
      <c r="J67" s="175" t="s">
        <v>1227</v>
      </c>
      <c r="K67" s="176" t="s">
        <v>1229</v>
      </c>
      <c r="L67" s="170"/>
    </row>
    <row r="68" spans="1:12" ht="11.25" customHeight="1">
      <c r="A68" s="177" t="s">
        <v>331</v>
      </c>
      <c r="B68" s="177" t="s">
        <v>1661</v>
      </c>
      <c r="C68" s="178">
        <v>11.56</v>
      </c>
      <c r="D68" s="179">
        <v>3.4691999999999998</v>
      </c>
      <c r="E68" s="179">
        <v>3.4691999999999998</v>
      </c>
      <c r="F68" s="180">
        <v>1</v>
      </c>
      <c r="G68" s="179">
        <f t="shared" si="0"/>
        <v>3.4691999999999998</v>
      </c>
      <c r="H68" s="178">
        <v>1.2</v>
      </c>
      <c r="I68" s="181">
        <f t="shared" si="1"/>
        <v>4.1630399999999996</v>
      </c>
      <c r="J68" s="182" t="s">
        <v>1227</v>
      </c>
      <c r="K68" s="183" t="s">
        <v>1229</v>
      </c>
      <c r="L68" s="170"/>
    </row>
    <row r="69" spans="1:12" ht="11.25" customHeight="1">
      <c r="A69" s="163" t="s">
        <v>332</v>
      </c>
      <c r="B69" s="163" t="s">
        <v>1662</v>
      </c>
      <c r="C69" s="164">
        <v>2.39</v>
      </c>
      <c r="D69" s="165">
        <v>1.2060999999999999</v>
      </c>
      <c r="E69" s="165">
        <v>1.2060999999999999</v>
      </c>
      <c r="F69" s="166">
        <v>1</v>
      </c>
      <c r="G69" s="165">
        <f t="shared" si="0"/>
        <v>1.2060999999999999</v>
      </c>
      <c r="H69" s="164">
        <v>1.2</v>
      </c>
      <c r="I69" s="167">
        <f t="shared" si="1"/>
        <v>1.4473199999999999</v>
      </c>
      <c r="J69" s="168" t="s">
        <v>1227</v>
      </c>
      <c r="K69" s="169" t="s">
        <v>1229</v>
      </c>
      <c r="L69" s="170"/>
    </row>
    <row r="70" spans="1:12" ht="11.25" customHeight="1">
      <c r="A70" s="151" t="s">
        <v>333</v>
      </c>
      <c r="B70" s="151" t="s">
        <v>1662</v>
      </c>
      <c r="C70" s="171">
        <v>4.5199999999999996</v>
      </c>
      <c r="D70" s="172">
        <v>1.7602</v>
      </c>
      <c r="E70" s="172">
        <v>1.7602</v>
      </c>
      <c r="F70" s="173">
        <v>1</v>
      </c>
      <c r="G70" s="172">
        <f t="shared" si="0"/>
        <v>1.7602</v>
      </c>
      <c r="H70" s="171">
        <v>1.2</v>
      </c>
      <c r="I70" s="174">
        <f t="shared" si="1"/>
        <v>2.1122399999999999</v>
      </c>
      <c r="J70" s="175" t="s">
        <v>1227</v>
      </c>
      <c r="K70" s="176" t="s">
        <v>1229</v>
      </c>
      <c r="L70" s="170"/>
    </row>
    <row r="71" spans="1:12" ht="11.25" customHeight="1">
      <c r="A71" s="151" t="s">
        <v>334</v>
      </c>
      <c r="B71" s="151" t="s">
        <v>1662</v>
      </c>
      <c r="C71" s="171">
        <v>8.67</v>
      </c>
      <c r="D71" s="172">
        <v>2.3544</v>
      </c>
      <c r="E71" s="172">
        <v>2.3544</v>
      </c>
      <c r="F71" s="173">
        <v>1</v>
      </c>
      <c r="G71" s="172">
        <f t="shared" si="0"/>
        <v>2.3544</v>
      </c>
      <c r="H71" s="171">
        <v>1.2</v>
      </c>
      <c r="I71" s="174">
        <f t="shared" si="1"/>
        <v>2.8252799999999998</v>
      </c>
      <c r="J71" s="175" t="s">
        <v>1227</v>
      </c>
      <c r="K71" s="176" t="s">
        <v>1229</v>
      </c>
      <c r="L71" s="170"/>
    </row>
    <row r="72" spans="1:12" ht="11.25" customHeight="1">
      <c r="A72" s="177" t="s">
        <v>335</v>
      </c>
      <c r="B72" s="177" t="s">
        <v>1662</v>
      </c>
      <c r="C72" s="178">
        <v>16.010000000000002</v>
      </c>
      <c r="D72" s="179">
        <v>3.7913999999999999</v>
      </c>
      <c r="E72" s="179">
        <v>3.7913999999999999</v>
      </c>
      <c r="F72" s="180">
        <v>1</v>
      </c>
      <c r="G72" s="179">
        <f t="shared" si="0"/>
        <v>3.7913999999999999</v>
      </c>
      <c r="H72" s="178">
        <v>1.2</v>
      </c>
      <c r="I72" s="181">
        <f t="shared" si="1"/>
        <v>4.5496800000000004</v>
      </c>
      <c r="J72" s="182" t="s">
        <v>1227</v>
      </c>
      <c r="K72" s="183" t="s">
        <v>1229</v>
      </c>
      <c r="L72" s="170"/>
    </row>
    <row r="73" spans="1:12" ht="11.25" customHeight="1">
      <c r="A73" s="163" t="s">
        <v>1443</v>
      </c>
      <c r="B73" s="163" t="s">
        <v>1444</v>
      </c>
      <c r="C73" s="164">
        <v>2.5099999999999998</v>
      </c>
      <c r="D73" s="165">
        <v>1.6023000000000001</v>
      </c>
      <c r="E73" s="165">
        <v>1.6023000000000001</v>
      </c>
      <c r="F73" s="166">
        <v>1</v>
      </c>
      <c r="G73" s="165">
        <f t="shared" si="0"/>
        <v>1.6023000000000001</v>
      </c>
      <c r="H73" s="164">
        <v>1.2</v>
      </c>
      <c r="I73" s="167">
        <f t="shared" si="1"/>
        <v>1.92276</v>
      </c>
      <c r="J73" s="168" t="s">
        <v>1227</v>
      </c>
      <c r="K73" s="169" t="s">
        <v>1229</v>
      </c>
      <c r="L73" s="170"/>
    </row>
    <row r="74" spans="1:12" ht="11.25" customHeight="1">
      <c r="A74" s="151" t="s">
        <v>1445</v>
      </c>
      <c r="B74" s="151" t="s">
        <v>1444</v>
      </c>
      <c r="C74" s="171">
        <v>3.82</v>
      </c>
      <c r="D74" s="172">
        <v>2.0933000000000002</v>
      </c>
      <c r="E74" s="172">
        <v>2.0933000000000002</v>
      </c>
      <c r="F74" s="173">
        <v>1</v>
      </c>
      <c r="G74" s="172">
        <f t="shared" si="0"/>
        <v>2.0933000000000002</v>
      </c>
      <c r="H74" s="171">
        <v>1.2</v>
      </c>
      <c r="I74" s="174">
        <f t="shared" si="1"/>
        <v>2.5119600000000002</v>
      </c>
      <c r="J74" s="175" t="s">
        <v>1227</v>
      </c>
      <c r="K74" s="176" t="s">
        <v>1229</v>
      </c>
      <c r="L74" s="170"/>
    </row>
    <row r="75" spans="1:12" ht="11.25" customHeight="1">
      <c r="A75" s="151" t="s">
        <v>1446</v>
      </c>
      <c r="B75" s="151" t="s">
        <v>1444</v>
      </c>
      <c r="C75" s="171">
        <v>7.34</v>
      </c>
      <c r="D75" s="172">
        <v>3.1852999999999998</v>
      </c>
      <c r="E75" s="172">
        <v>3.1852999999999998</v>
      </c>
      <c r="F75" s="173">
        <v>1</v>
      </c>
      <c r="G75" s="172">
        <f t="shared" si="0"/>
        <v>3.1852999999999998</v>
      </c>
      <c r="H75" s="171">
        <v>1.2</v>
      </c>
      <c r="I75" s="174">
        <f t="shared" si="1"/>
        <v>3.8223600000000002</v>
      </c>
      <c r="J75" s="175" t="s">
        <v>1227</v>
      </c>
      <c r="K75" s="176" t="s">
        <v>1229</v>
      </c>
      <c r="L75" s="170"/>
    </row>
    <row r="76" spans="1:12" ht="11.25" customHeight="1">
      <c r="A76" s="177" t="s">
        <v>1447</v>
      </c>
      <c r="B76" s="177" t="s">
        <v>1444</v>
      </c>
      <c r="C76" s="178">
        <v>14.42</v>
      </c>
      <c r="D76" s="179">
        <v>4.5091999999999999</v>
      </c>
      <c r="E76" s="179">
        <v>4.5091999999999999</v>
      </c>
      <c r="F76" s="180">
        <v>1</v>
      </c>
      <c r="G76" s="179">
        <f t="shared" si="0"/>
        <v>4.5091999999999999</v>
      </c>
      <c r="H76" s="178">
        <v>1.2</v>
      </c>
      <c r="I76" s="181">
        <f t="shared" si="1"/>
        <v>5.4110399999999998</v>
      </c>
      <c r="J76" s="182" t="s">
        <v>1227</v>
      </c>
      <c r="K76" s="183" t="s">
        <v>1229</v>
      </c>
      <c r="L76" s="170"/>
    </row>
    <row r="77" spans="1:12" ht="11.25" customHeight="1">
      <c r="A77" s="163" t="s">
        <v>1448</v>
      </c>
      <c r="B77" s="163" t="s">
        <v>1663</v>
      </c>
      <c r="C77" s="164">
        <v>1.89</v>
      </c>
      <c r="D77" s="165">
        <v>1.5907</v>
      </c>
      <c r="E77" s="165">
        <v>1.5907</v>
      </c>
      <c r="F77" s="166">
        <v>1</v>
      </c>
      <c r="G77" s="165">
        <f t="shared" ref="G77:G140" si="2">ROUND(F77*D77,5)</f>
        <v>1.5907</v>
      </c>
      <c r="H77" s="164">
        <v>1.2</v>
      </c>
      <c r="I77" s="167">
        <f t="shared" ref="I77:I140" si="3">ROUND(H77*G77,5)</f>
        <v>1.9088400000000001</v>
      </c>
      <c r="J77" s="168" t="s">
        <v>1227</v>
      </c>
      <c r="K77" s="169" t="s">
        <v>1229</v>
      </c>
      <c r="L77" s="170"/>
    </row>
    <row r="78" spans="1:12" ht="11.25" customHeight="1">
      <c r="A78" s="151" t="s">
        <v>1449</v>
      </c>
      <c r="B78" s="151" t="s">
        <v>1663</v>
      </c>
      <c r="C78" s="171">
        <v>1.89</v>
      </c>
      <c r="D78" s="172">
        <v>1.9905999999999999</v>
      </c>
      <c r="E78" s="172">
        <v>1.9905999999999999</v>
      </c>
      <c r="F78" s="173">
        <v>1</v>
      </c>
      <c r="G78" s="172">
        <f t="shared" si="2"/>
        <v>1.9905999999999999</v>
      </c>
      <c r="H78" s="171">
        <v>1.2</v>
      </c>
      <c r="I78" s="174">
        <f t="shared" si="3"/>
        <v>2.3887200000000002</v>
      </c>
      <c r="J78" s="175" t="s">
        <v>1227</v>
      </c>
      <c r="K78" s="176" t="s">
        <v>1229</v>
      </c>
      <c r="L78" s="170"/>
    </row>
    <row r="79" spans="1:12" ht="11.25" customHeight="1">
      <c r="A79" s="151" t="s">
        <v>1450</v>
      </c>
      <c r="B79" s="151" t="s">
        <v>1663</v>
      </c>
      <c r="C79" s="171">
        <v>8.15</v>
      </c>
      <c r="D79" s="172">
        <v>2.9662999999999999</v>
      </c>
      <c r="E79" s="172">
        <v>2.9662999999999999</v>
      </c>
      <c r="F79" s="173">
        <v>1</v>
      </c>
      <c r="G79" s="172">
        <f t="shared" si="2"/>
        <v>2.9662999999999999</v>
      </c>
      <c r="H79" s="171">
        <v>1.2</v>
      </c>
      <c r="I79" s="174">
        <f t="shared" si="3"/>
        <v>3.5595599999999998</v>
      </c>
      <c r="J79" s="175" t="s">
        <v>1227</v>
      </c>
      <c r="K79" s="176" t="s">
        <v>1229</v>
      </c>
      <c r="L79" s="170"/>
    </row>
    <row r="80" spans="1:12" ht="11.25" customHeight="1">
      <c r="A80" s="177" t="s">
        <v>1451</v>
      </c>
      <c r="B80" s="177" t="s">
        <v>1663</v>
      </c>
      <c r="C80" s="178">
        <v>12.86</v>
      </c>
      <c r="D80" s="179">
        <v>4.1421000000000001</v>
      </c>
      <c r="E80" s="179">
        <v>4.1421000000000001</v>
      </c>
      <c r="F80" s="180">
        <v>1</v>
      </c>
      <c r="G80" s="179">
        <f t="shared" si="2"/>
        <v>4.1421000000000001</v>
      </c>
      <c r="H80" s="178">
        <v>1.2</v>
      </c>
      <c r="I80" s="181">
        <f t="shared" si="3"/>
        <v>4.9705199999999996</v>
      </c>
      <c r="J80" s="182" t="s">
        <v>1227</v>
      </c>
      <c r="K80" s="183" t="s">
        <v>1229</v>
      </c>
      <c r="L80" s="170"/>
    </row>
    <row r="81" spans="1:12" ht="11.25" customHeight="1">
      <c r="A81" s="163" t="s">
        <v>1452</v>
      </c>
      <c r="B81" s="163" t="s">
        <v>1664</v>
      </c>
      <c r="C81" s="164">
        <v>1.89</v>
      </c>
      <c r="D81" s="165">
        <v>1.5254000000000001</v>
      </c>
      <c r="E81" s="165">
        <v>1.5254000000000001</v>
      </c>
      <c r="F81" s="166">
        <v>1</v>
      </c>
      <c r="G81" s="165">
        <f t="shared" si="2"/>
        <v>1.5254000000000001</v>
      </c>
      <c r="H81" s="164">
        <v>1.2</v>
      </c>
      <c r="I81" s="167">
        <f t="shared" si="3"/>
        <v>1.8304800000000001</v>
      </c>
      <c r="J81" s="168" t="s">
        <v>1227</v>
      </c>
      <c r="K81" s="169" t="s">
        <v>1229</v>
      </c>
      <c r="L81" s="170"/>
    </row>
    <row r="82" spans="1:12" ht="11.25" customHeight="1">
      <c r="A82" s="151" t="s">
        <v>1453</v>
      </c>
      <c r="B82" s="151" t="s">
        <v>1664</v>
      </c>
      <c r="C82" s="171">
        <v>2.77</v>
      </c>
      <c r="D82" s="172">
        <v>2.4809999999999999</v>
      </c>
      <c r="E82" s="172">
        <v>2.4809999999999999</v>
      </c>
      <c r="F82" s="173">
        <v>1</v>
      </c>
      <c r="G82" s="172">
        <f t="shared" si="2"/>
        <v>2.4809999999999999</v>
      </c>
      <c r="H82" s="171">
        <v>1.2</v>
      </c>
      <c r="I82" s="174">
        <f t="shared" si="3"/>
        <v>2.9771999999999998</v>
      </c>
      <c r="J82" s="175" t="s">
        <v>1227</v>
      </c>
      <c r="K82" s="176" t="s">
        <v>1229</v>
      </c>
      <c r="L82" s="170"/>
    </row>
    <row r="83" spans="1:12" ht="11.25" customHeight="1">
      <c r="A83" s="151" t="s">
        <v>1454</v>
      </c>
      <c r="B83" s="151" t="s">
        <v>1664</v>
      </c>
      <c r="C83" s="171">
        <v>6.65</v>
      </c>
      <c r="D83" s="172">
        <v>3.1711</v>
      </c>
      <c r="E83" s="172">
        <v>3.1711</v>
      </c>
      <c r="F83" s="173">
        <v>1</v>
      </c>
      <c r="G83" s="172">
        <f t="shared" si="2"/>
        <v>3.1711</v>
      </c>
      <c r="H83" s="171">
        <v>1.2</v>
      </c>
      <c r="I83" s="174">
        <f t="shared" si="3"/>
        <v>3.80532</v>
      </c>
      <c r="J83" s="175" t="s">
        <v>1227</v>
      </c>
      <c r="K83" s="176" t="s">
        <v>1229</v>
      </c>
      <c r="L83" s="170"/>
    </row>
    <row r="84" spans="1:12" ht="11.25" customHeight="1">
      <c r="A84" s="177" t="s">
        <v>1455</v>
      </c>
      <c r="B84" s="177" t="s">
        <v>1664</v>
      </c>
      <c r="C84" s="178">
        <v>10.47</v>
      </c>
      <c r="D84" s="179">
        <v>4.3323</v>
      </c>
      <c r="E84" s="179">
        <v>4.3323</v>
      </c>
      <c r="F84" s="180">
        <v>1</v>
      </c>
      <c r="G84" s="179">
        <f t="shared" si="2"/>
        <v>4.3323</v>
      </c>
      <c r="H84" s="178">
        <v>1.2</v>
      </c>
      <c r="I84" s="181">
        <f t="shared" si="3"/>
        <v>5.19876</v>
      </c>
      <c r="J84" s="182" t="s">
        <v>1227</v>
      </c>
      <c r="K84" s="183" t="s">
        <v>1229</v>
      </c>
      <c r="L84" s="170"/>
    </row>
    <row r="85" spans="1:12" ht="11.25" customHeight="1">
      <c r="A85" s="163" t="s">
        <v>336</v>
      </c>
      <c r="B85" s="163" t="s">
        <v>1665</v>
      </c>
      <c r="C85" s="164">
        <v>4.87</v>
      </c>
      <c r="D85" s="165">
        <v>0.84709999999999996</v>
      </c>
      <c r="E85" s="165">
        <v>0.84709999999999996</v>
      </c>
      <c r="F85" s="166">
        <v>1</v>
      </c>
      <c r="G85" s="165">
        <f t="shared" si="2"/>
        <v>0.84709999999999996</v>
      </c>
      <c r="H85" s="164">
        <v>1.2</v>
      </c>
      <c r="I85" s="167">
        <f t="shared" si="3"/>
        <v>1.0165200000000001</v>
      </c>
      <c r="J85" s="168" t="s">
        <v>1227</v>
      </c>
      <c r="K85" s="169" t="s">
        <v>1229</v>
      </c>
      <c r="L85" s="170"/>
    </row>
    <row r="86" spans="1:12" ht="11.25" customHeight="1">
      <c r="A86" s="151" t="s">
        <v>337</v>
      </c>
      <c r="B86" s="151" t="s">
        <v>1665</v>
      </c>
      <c r="C86" s="171">
        <v>9.07</v>
      </c>
      <c r="D86" s="172">
        <v>1.2130000000000001</v>
      </c>
      <c r="E86" s="172">
        <v>1.2130000000000001</v>
      </c>
      <c r="F86" s="173">
        <v>1</v>
      </c>
      <c r="G86" s="172">
        <f t="shared" si="2"/>
        <v>1.2130000000000001</v>
      </c>
      <c r="H86" s="171">
        <v>1.2</v>
      </c>
      <c r="I86" s="174">
        <f t="shared" si="3"/>
        <v>1.4556</v>
      </c>
      <c r="J86" s="175" t="s">
        <v>1227</v>
      </c>
      <c r="K86" s="176" t="s">
        <v>1229</v>
      </c>
      <c r="L86" s="170"/>
    </row>
    <row r="87" spans="1:12" ht="11.25" customHeight="1">
      <c r="A87" s="151" t="s">
        <v>338</v>
      </c>
      <c r="B87" s="151" t="s">
        <v>1665</v>
      </c>
      <c r="C87" s="171">
        <v>12.79</v>
      </c>
      <c r="D87" s="172">
        <v>1.7115</v>
      </c>
      <c r="E87" s="172">
        <v>1.7115</v>
      </c>
      <c r="F87" s="173">
        <v>1</v>
      </c>
      <c r="G87" s="172">
        <f t="shared" si="2"/>
        <v>1.7115</v>
      </c>
      <c r="H87" s="171">
        <v>1.2</v>
      </c>
      <c r="I87" s="174">
        <f t="shared" si="3"/>
        <v>2.0537999999999998</v>
      </c>
      <c r="J87" s="175" t="s">
        <v>1227</v>
      </c>
      <c r="K87" s="176" t="s">
        <v>1229</v>
      </c>
      <c r="L87" s="170"/>
    </row>
    <row r="88" spans="1:12" ht="11.25" customHeight="1">
      <c r="A88" s="177" t="s">
        <v>339</v>
      </c>
      <c r="B88" s="177" t="s">
        <v>1665</v>
      </c>
      <c r="C88" s="178">
        <v>14.62</v>
      </c>
      <c r="D88" s="179">
        <v>2.4420000000000002</v>
      </c>
      <c r="E88" s="179">
        <v>2.4420000000000002</v>
      </c>
      <c r="F88" s="180">
        <v>1</v>
      </c>
      <c r="G88" s="179">
        <f t="shared" si="2"/>
        <v>2.4420000000000002</v>
      </c>
      <c r="H88" s="178">
        <v>1.2</v>
      </c>
      <c r="I88" s="181">
        <f t="shared" si="3"/>
        <v>2.9304000000000001</v>
      </c>
      <c r="J88" s="182" t="s">
        <v>1227</v>
      </c>
      <c r="K88" s="183" t="s">
        <v>1229</v>
      </c>
      <c r="L88" s="170"/>
    </row>
    <row r="89" spans="1:12" ht="11.25" customHeight="1">
      <c r="A89" s="163" t="s">
        <v>340</v>
      </c>
      <c r="B89" s="163" t="s">
        <v>1456</v>
      </c>
      <c r="C89" s="164">
        <v>2.78</v>
      </c>
      <c r="D89" s="165">
        <v>0.71699999999999997</v>
      </c>
      <c r="E89" s="165">
        <v>0.71699999999999997</v>
      </c>
      <c r="F89" s="166">
        <v>1</v>
      </c>
      <c r="G89" s="165">
        <f t="shared" si="2"/>
        <v>0.71699999999999997</v>
      </c>
      <c r="H89" s="164">
        <v>1.2</v>
      </c>
      <c r="I89" s="167">
        <f t="shared" si="3"/>
        <v>0.86040000000000005</v>
      </c>
      <c r="J89" s="168" t="s">
        <v>1227</v>
      </c>
      <c r="K89" s="169" t="s">
        <v>1229</v>
      </c>
      <c r="L89" s="170"/>
    </row>
    <row r="90" spans="1:12" ht="11.25" customHeight="1">
      <c r="A90" s="151" t="s">
        <v>341</v>
      </c>
      <c r="B90" s="151" t="s">
        <v>1456</v>
      </c>
      <c r="C90" s="171">
        <v>4.18</v>
      </c>
      <c r="D90" s="172">
        <v>0.84299999999999997</v>
      </c>
      <c r="E90" s="172">
        <v>0.84299999999999997</v>
      </c>
      <c r="F90" s="173">
        <v>1</v>
      </c>
      <c r="G90" s="172">
        <f t="shared" si="2"/>
        <v>0.84299999999999997</v>
      </c>
      <c r="H90" s="171">
        <v>1.2</v>
      </c>
      <c r="I90" s="174">
        <f t="shared" si="3"/>
        <v>1.0116000000000001</v>
      </c>
      <c r="J90" s="175" t="s">
        <v>1227</v>
      </c>
      <c r="K90" s="176" t="s">
        <v>1229</v>
      </c>
      <c r="L90" s="170"/>
    </row>
    <row r="91" spans="1:12" ht="11.25" customHeight="1">
      <c r="A91" s="151" t="s">
        <v>342</v>
      </c>
      <c r="B91" s="151" t="s">
        <v>1456</v>
      </c>
      <c r="C91" s="171">
        <v>6.34</v>
      </c>
      <c r="D91" s="172">
        <v>1.1365000000000001</v>
      </c>
      <c r="E91" s="172">
        <v>1.1365000000000001</v>
      </c>
      <c r="F91" s="173">
        <v>1</v>
      </c>
      <c r="G91" s="172">
        <f t="shared" si="2"/>
        <v>1.1365000000000001</v>
      </c>
      <c r="H91" s="171">
        <v>1.2</v>
      </c>
      <c r="I91" s="174">
        <f t="shared" si="3"/>
        <v>1.3637999999999999</v>
      </c>
      <c r="J91" s="175" t="s">
        <v>1227</v>
      </c>
      <c r="K91" s="176" t="s">
        <v>1229</v>
      </c>
      <c r="L91" s="170"/>
    </row>
    <row r="92" spans="1:12" ht="11.25" customHeight="1">
      <c r="A92" s="177" t="s">
        <v>343</v>
      </c>
      <c r="B92" s="177" t="s">
        <v>1456</v>
      </c>
      <c r="C92" s="178">
        <v>8.4600000000000009</v>
      </c>
      <c r="D92" s="179">
        <v>1.6152</v>
      </c>
      <c r="E92" s="179">
        <v>1.6152</v>
      </c>
      <c r="F92" s="180">
        <v>1</v>
      </c>
      <c r="G92" s="179">
        <f t="shared" si="2"/>
        <v>1.6152</v>
      </c>
      <c r="H92" s="178">
        <v>1.2</v>
      </c>
      <c r="I92" s="181">
        <f t="shared" si="3"/>
        <v>1.93824</v>
      </c>
      <c r="J92" s="182" t="s">
        <v>1227</v>
      </c>
      <c r="K92" s="183" t="s">
        <v>1229</v>
      </c>
      <c r="L92" s="170"/>
    </row>
    <row r="93" spans="1:12" ht="11.25" customHeight="1">
      <c r="A93" s="163" t="s">
        <v>344</v>
      </c>
      <c r="B93" s="163" t="s">
        <v>1666</v>
      </c>
      <c r="C93" s="164">
        <v>7.33</v>
      </c>
      <c r="D93" s="165">
        <v>0.68300000000000005</v>
      </c>
      <c r="E93" s="165">
        <v>0.68300000000000005</v>
      </c>
      <c r="F93" s="166">
        <v>1</v>
      </c>
      <c r="G93" s="165">
        <f t="shared" si="2"/>
        <v>0.68300000000000005</v>
      </c>
      <c r="H93" s="164">
        <v>1.2</v>
      </c>
      <c r="I93" s="167">
        <f t="shared" si="3"/>
        <v>0.8196</v>
      </c>
      <c r="J93" s="168" t="s">
        <v>1227</v>
      </c>
      <c r="K93" s="169" t="s">
        <v>1229</v>
      </c>
      <c r="L93" s="170"/>
    </row>
    <row r="94" spans="1:12" ht="11.25" customHeight="1">
      <c r="A94" s="151" t="s">
        <v>345</v>
      </c>
      <c r="B94" s="151" t="s">
        <v>1666</v>
      </c>
      <c r="C94" s="171">
        <v>8.51</v>
      </c>
      <c r="D94" s="172">
        <v>0.85809999999999997</v>
      </c>
      <c r="E94" s="172">
        <v>0.85809999999999997</v>
      </c>
      <c r="F94" s="173">
        <v>1</v>
      </c>
      <c r="G94" s="172">
        <f t="shared" si="2"/>
        <v>0.85809999999999997</v>
      </c>
      <c r="H94" s="171">
        <v>1.2</v>
      </c>
      <c r="I94" s="174">
        <f t="shared" si="3"/>
        <v>1.02972</v>
      </c>
      <c r="J94" s="175" t="s">
        <v>1227</v>
      </c>
      <c r="K94" s="176" t="s">
        <v>1229</v>
      </c>
      <c r="L94" s="170"/>
    </row>
    <row r="95" spans="1:12" ht="11.25" customHeight="1">
      <c r="A95" s="151" t="s">
        <v>346</v>
      </c>
      <c r="B95" s="151" t="s">
        <v>1666</v>
      </c>
      <c r="C95" s="171">
        <v>9.09</v>
      </c>
      <c r="D95" s="172">
        <v>1.1573</v>
      </c>
      <c r="E95" s="172">
        <v>1.1573</v>
      </c>
      <c r="F95" s="173">
        <v>1</v>
      </c>
      <c r="G95" s="172">
        <f t="shared" si="2"/>
        <v>1.1573</v>
      </c>
      <c r="H95" s="171">
        <v>1.2</v>
      </c>
      <c r="I95" s="174">
        <f t="shared" si="3"/>
        <v>1.38876</v>
      </c>
      <c r="J95" s="175" t="s">
        <v>1227</v>
      </c>
      <c r="K95" s="176" t="s">
        <v>1229</v>
      </c>
      <c r="L95" s="170"/>
    </row>
    <row r="96" spans="1:12" ht="11.25" customHeight="1">
      <c r="A96" s="177" t="s">
        <v>347</v>
      </c>
      <c r="B96" s="177" t="s">
        <v>1666</v>
      </c>
      <c r="C96" s="178">
        <v>11.49</v>
      </c>
      <c r="D96" s="179">
        <v>2.1299000000000001</v>
      </c>
      <c r="E96" s="179">
        <v>2.1299000000000001</v>
      </c>
      <c r="F96" s="180">
        <v>1</v>
      </c>
      <c r="G96" s="179">
        <f t="shared" si="2"/>
        <v>2.1299000000000001</v>
      </c>
      <c r="H96" s="178">
        <v>1.2</v>
      </c>
      <c r="I96" s="181">
        <f t="shared" si="3"/>
        <v>2.5558800000000002</v>
      </c>
      <c r="J96" s="182" t="s">
        <v>1227</v>
      </c>
      <c r="K96" s="183" t="s">
        <v>1229</v>
      </c>
      <c r="L96" s="170"/>
    </row>
    <row r="97" spans="1:12" ht="11.25" customHeight="1">
      <c r="A97" s="163" t="s">
        <v>348</v>
      </c>
      <c r="B97" s="163" t="s">
        <v>1667</v>
      </c>
      <c r="C97" s="164">
        <v>3.98</v>
      </c>
      <c r="D97" s="165">
        <v>0.88</v>
      </c>
      <c r="E97" s="165">
        <v>0.88</v>
      </c>
      <c r="F97" s="166">
        <v>1</v>
      </c>
      <c r="G97" s="165">
        <f t="shared" si="2"/>
        <v>0.88</v>
      </c>
      <c r="H97" s="164">
        <v>1.2</v>
      </c>
      <c r="I97" s="167">
        <f t="shared" si="3"/>
        <v>1.056</v>
      </c>
      <c r="J97" s="168" t="s">
        <v>1227</v>
      </c>
      <c r="K97" s="169" t="s">
        <v>1229</v>
      </c>
      <c r="L97" s="170"/>
    </row>
    <row r="98" spans="1:12" ht="11.25" customHeight="1">
      <c r="A98" s="151" t="s">
        <v>349</v>
      </c>
      <c r="B98" s="151" t="s">
        <v>1667</v>
      </c>
      <c r="C98" s="171">
        <v>6.19</v>
      </c>
      <c r="D98" s="172">
        <v>1.2645</v>
      </c>
      <c r="E98" s="172">
        <v>1.2645</v>
      </c>
      <c r="F98" s="173">
        <v>1</v>
      </c>
      <c r="G98" s="172">
        <f t="shared" si="2"/>
        <v>1.2645</v>
      </c>
      <c r="H98" s="171">
        <v>1.2</v>
      </c>
      <c r="I98" s="174">
        <f t="shared" si="3"/>
        <v>1.5174000000000001</v>
      </c>
      <c r="J98" s="175" t="s">
        <v>1227</v>
      </c>
      <c r="K98" s="176" t="s">
        <v>1229</v>
      </c>
      <c r="L98" s="170"/>
    </row>
    <row r="99" spans="1:12" ht="11.25" customHeight="1">
      <c r="A99" s="151" t="s">
        <v>350</v>
      </c>
      <c r="B99" s="151" t="s">
        <v>1667</v>
      </c>
      <c r="C99" s="171">
        <v>10.37</v>
      </c>
      <c r="D99" s="172">
        <v>1.9391</v>
      </c>
      <c r="E99" s="172">
        <v>1.9391</v>
      </c>
      <c r="F99" s="173">
        <v>1</v>
      </c>
      <c r="G99" s="172">
        <f t="shared" si="2"/>
        <v>1.9391</v>
      </c>
      <c r="H99" s="171">
        <v>1.2</v>
      </c>
      <c r="I99" s="174">
        <f t="shared" si="3"/>
        <v>2.3269199999999999</v>
      </c>
      <c r="J99" s="175" t="s">
        <v>1227</v>
      </c>
      <c r="K99" s="176" t="s">
        <v>1229</v>
      </c>
      <c r="L99" s="170"/>
    </row>
    <row r="100" spans="1:12" ht="11.25" customHeight="1">
      <c r="A100" s="177" t="s">
        <v>351</v>
      </c>
      <c r="B100" s="177" t="s">
        <v>1667</v>
      </c>
      <c r="C100" s="178">
        <v>16.489999999999998</v>
      </c>
      <c r="D100" s="179">
        <v>3.7793000000000001</v>
      </c>
      <c r="E100" s="179">
        <v>3.7793000000000001</v>
      </c>
      <c r="F100" s="180">
        <v>1</v>
      </c>
      <c r="G100" s="179">
        <f t="shared" si="2"/>
        <v>3.7793000000000001</v>
      </c>
      <c r="H100" s="178">
        <v>1.2</v>
      </c>
      <c r="I100" s="181">
        <f t="shared" si="3"/>
        <v>4.5351600000000003</v>
      </c>
      <c r="J100" s="182" t="s">
        <v>1227</v>
      </c>
      <c r="K100" s="183" t="s">
        <v>1229</v>
      </c>
      <c r="L100" s="170"/>
    </row>
    <row r="101" spans="1:12" ht="11.25" customHeight="1">
      <c r="A101" s="163" t="s">
        <v>352</v>
      </c>
      <c r="B101" s="163" t="s">
        <v>1457</v>
      </c>
      <c r="C101" s="164">
        <v>3.11</v>
      </c>
      <c r="D101" s="165">
        <v>0.68510000000000004</v>
      </c>
      <c r="E101" s="165">
        <v>0.68510000000000004</v>
      </c>
      <c r="F101" s="166">
        <v>1</v>
      </c>
      <c r="G101" s="165">
        <f t="shared" si="2"/>
        <v>0.68510000000000004</v>
      </c>
      <c r="H101" s="164">
        <v>1.2</v>
      </c>
      <c r="I101" s="167">
        <f t="shared" si="3"/>
        <v>0.82211999999999996</v>
      </c>
      <c r="J101" s="168" t="s">
        <v>1227</v>
      </c>
      <c r="K101" s="169" t="s">
        <v>1229</v>
      </c>
      <c r="L101" s="170"/>
    </row>
    <row r="102" spans="1:12" ht="11.25" customHeight="1">
      <c r="A102" s="151" t="s">
        <v>353</v>
      </c>
      <c r="B102" s="151" t="s">
        <v>1457</v>
      </c>
      <c r="C102" s="171">
        <v>4.04</v>
      </c>
      <c r="D102" s="172">
        <v>0.92749999999999999</v>
      </c>
      <c r="E102" s="172">
        <v>0.92749999999999999</v>
      </c>
      <c r="F102" s="173">
        <v>1</v>
      </c>
      <c r="G102" s="172">
        <f t="shared" si="2"/>
        <v>0.92749999999999999</v>
      </c>
      <c r="H102" s="171">
        <v>1.2</v>
      </c>
      <c r="I102" s="174">
        <f t="shared" si="3"/>
        <v>1.113</v>
      </c>
      <c r="J102" s="175" t="s">
        <v>1227</v>
      </c>
      <c r="K102" s="176" t="s">
        <v>1229</v>
      </c>
      <c r="L102" s="170"/>
    </row>
    <row r="103" spans="1:12" ht="11.25" customHeight="1">
      <c r="A103" s="151" t="s">
        <v>354</v>
      </c>
      <c r="B103" s="151" t="s">
        <v>1457</v>
      </c>
      <c r="C103" s="171">
        <v>5.42</v>
      </c>
      <c r="D103" s="172">
        <v>1.2285999999999999</v>
      </c>
      <c r="E103" s="172">
        <v>1.2285999999999999</v>
      </c>
      <c r="F103" s="173">
        <v>1</v>
      </c>
      <c r="G103" s="172">
        <f t="shared" si="2"/>
        <v>1.2285999999999999</v>
      </c>
      <c r="H103" s="171">
        <v>1.2</v>
      </c>
      <c r="I103" s="174">
        <f t="shared" si="3"/>
        <v>1.4743200000000001</v>
      </c>
      <c r="J103" s="175" t="s">
        <v>1227</v>
      </c>
      <c r="K103" s="176" t="s">
        <v>1229</v>
      </c>
      <c r="L103" s="170"/>
    </row>
    <row r="104" spans="1:12" ht="11.25" customHeight="1">
      <c r="A104" s="177" t="s">
        <v>355</v>
      </c>
      <c r="B104" s="177" t="s">
        <v>1457</v>
      </c>
      <c r="C104" s="178">
        <v>7.97</v>
      </c>
      <c r="D104" s="179">
        <v>1.8534999999999999</v>
      </c>
      <c r="E104" s="179">
        <v>1.8534999999999999</v>
      </c>
      <c r="F104" s="180">
        <v>1</v>
      </c>
      <c r="G104" s="179">
        <f t="shared" si="2"/>
        <v>1.8534999999999999</v>
      </c>
      <c r="H104" s="178">
        <v>1.2</v>
      </c>
      <c r="I104" s="181">
        <f t="shared" si="3"/>
        <v>2.2242000000000002</v>
      </c>
      <c r="J104" s="182" t="s">
        <v>1227</v>
      </c>
      <c r="K104" s="183" t="s">
        <v>1229</v>
      </c>
      <c r="L104" s="170"/>
    </row>
    <row r="105" spans="1:12" ht="11.25" customHeight="1">
      <c r="A105" s="163" t="s">
        <v>356</v>
      </c>
      <c r="B105" s="163" t="s">
        <v>1668</v>
      </c>
      <c r="C105" s="164">
        <v>2.2599999999999998</v>
      </c>
      <c r="D105" s="165">
        <v>0.75619999999999998</v>
      </c>
      <c r="E105" s="165">
        <v>0.75619999999999998</v>
      </c>
      <c r="F105" s="166">
        <v>1</v>
      </c>
      <c r="G105" s="165">
        <f t="shared" si="2"/>
        <v>0.75619999999999998</v>
      </c>
      <c r="H105" s="164">
        <v>1.2</v>
      </c>
      <c r="I105" s="167">
        <f t="shared" si="3"/>
        <v>0.90744000000000002</v>
      </c>
      <c r="J105" s="168" t="s">
        <v>1227</v>
      </c>
      <c r="K105" s="169" t="s">
        <v>1229</v>
      </c>
      <c r="L105" s="170"/>
    </row>
    <row r="106" spans="1:12" ht="11.25" customHeight="1">
      <c r="A106" s="151" t="s">
        <v>357</v>
      </c>
      <c r="B106" s="151" t="s">
        <v>1668</v>
      </c>
      <c r="C106" s="171">
        <v>3.39</v>
      </c>
      <c r="D106" s="172">
        <v>0.9335</v>
      </c>
      <c r="E106" s="172">
        <v>0.9335</v>
      </c>
      <c r="F106" s="173">
        <v>1</v>
      </c>
      <c r="G106" s="172">
        <f t="shared" si="2"/>
        <v>0.9335</v>
      </c>
      <c r="H106" s="171">
        <v>1.2</v>
      </c>
      <c r="I106" s="174">
        <f t="shared" si="3"/>
        <v>1.1202000000000001</v>
      </c>
      <c r="J106" s="175" t="s">
        <v>1227</v>
      </c>
      <c r="K106" s="176" t="s">
        <v>1229</v>
      </c>
      <c r="L106" s="170"/>
    </row>
    <row r="107" spans="1:12" ht="11.25" customHeight="1">
      <c r="A107" s="151" t="s">
        <v>358</v>
      </c>
      <c r="B107" s="151" t="s">
        <v>1668</v>
      </c>
      <c r="C107" s="171">
        <v>5.56</v>
      </c>
      <c r="D107" s="172">
        <v>1.2492000000000001</v>
      </c>
      <c r="E107" s="172">
        <v>1.2492000000000001</v>
      </c>
      <c r="F107" s="173">
        <v>1</v>
      </c>
      <c r="G107" s="172">
        <f t="shared" si="2"/>
        <v>1.2492000000000001</v>
      </c>
      <c r="H107" s="171">
        <v>1.2</v>
      </c>
      <c r="I107" s="174">
        <f t="shared" si="3"/>
        <v>1.4990399999999999</v>
      </c>
      <c r="J107" s="175" t="s">
        <v>1227</v>
      </c>
      <c r="K107" s="176" t="s">
        <v>1229</v>
      </c>
      <c r="L107" s="170"/>
    </row>
    <row r="108" spans="1:12" ht="11.25" customHeight="1">
      <c r="A108" s="177" t="s">
        <v>359</v>
      </c>
      <c r="B108" s="177" t="s">
        <v>1668</v>
      </c>
      <c r="C108" s="178">
        <v>8.93</v>
      </c>
      <c r="D108" s="179">
        <v>1.9587000000000001</v>
      </c>
      <c r="E108" s="179">
        <v>1.9587000000000001</v>
      </c>
      <c r="F108" s="180">
        <v>1</v>
      </c>
      <c r="G108" s="179">
        <f t="shared" si="2"/>
        <v>1.9587000000000001</v>
      </c>
      <c r="H108" s="178">
        <v>1.2</v>
      </c>
      <c r="I108" s="181">
        <f t="shared" si="3"/>
        <v>2.3504399999999999</v>
      </c>
      <c r="J108" s="182" t="s">
        <v>1227</v>
      </c>
      <c r="K108" s="183" t="s">
        <v>1229</v>
      </c>
      <c r="L108" s="170"/>
    </row>
    <row r="109" spans="1:12" ht="11.25" customHeight="1">
      <c r="A109" s="163" t="s">
        <v>360</v>
      </c>
      <c r="B109" s="163" t="s">
        <v>1669</v>
      </c>
      <c r="C109" s="164">
        <v>1.87</v>
      </c>
      <c r="D109" s="165">
        <v>0.63749999999999996</v>
      </c>
      <c r="E109" s="165">
        <v>0.63749999999999996</v>
      </c>
      <c r="F109" s="166">
        <v>1</v>
      </c>
      <c r="G109" s="165">
        <f t="shared" si="2"/>
        <v>0.63749999999999996</v>
      </c>
      <c r="H109" s="164">
        <v>1.2</v>
      </c>
      <c r="I109" s="167">
        <f t="shared" si="3"/>
        <v>0.76500000000000001</v>
      </c>
      <c r="J109" s="168" t="s">
        <v>1227</v>
      </c>
      <c r="K109" s="169" t="s">
        <v>1229</v>
      </c>
      <c r="L109" s="170"/>
    </row>
    <row r="110" spans="1:12" ht="11.25" customHeight="1">
      <c r="A110" s="151" t="s">
        <v>361</v>
      </c>
      <c r="B110" s="151" t="s">
        <v>1669</v>
      </c>
      <c r="C110" s="171">
        <v>2.68</v>
      </c>
      <c r="D110" s="172">
        <v>0.81169999999999998</v>
      </c>
      <c r="E110" s="172">
        <v>0.81169999999999998</v>
      </c>
      <c r="F110" s="173">
        <v>1</v>
      </c>
      <c r="G110" s="172">
        <f t="shared" si="2"/>
        <v>0.81169999999999998</v>
      </c>
      <c r="H110" s="171">
        <v>1.2</v>
      </c>
      <c r="I110" s="174">
        <f t="shared" si="3"/>
        <v>0.97404000000000002</v>
      </c>
      <c r="J110" s="175" t="s">
        <v>1227</v>
      </c>
      <c r="K110" s="176" t="s">
        <v>1229</v>
      </c>
      <c r="L110" s="170"/>
    </row>
    <row r="111" spans="1:12" ht="11.25" customHeight="1">
      <c r="A111" s="151" t="s">
        <v>362</v>
      </c>
      <c r="B111" s="151" t="s">
        <v>1669</v>
      </c>
      <c r="C111" s="171">
        <v>4.25</v>
      </c>
      <c r="D111" s="172">
        <v>1.054</v>
      </c>
      <c r="E111" s="172">
        <v>1.054</v>
      </c>
      <c r="F111" s="173">
        <v>1</v>
      </c>
      <c r="G111" s="172">
        <f t="shared" si="2"/>
        <v>1.054</v>
      </c>
      <c r="H111" s="171">
        <v>1.2</v>
      </c>
      <c r="I111" s="174">
        <f t="shared" si="3"/>
        <v>1.2647999999999999</v>
      </c>
      <c r="J111" s="175" t="s">
        <v>1227</v>
      </c>
      <c r="K111" s="176" t="s">
        <v>1229</v>
      </c>
      <c r="L111" s="170"/>
    </row>
    <row r="112" spans="1:12" ht="11.25" customHeight="1">
      <c r="A112" s="177" t="s">
        <v>363</v>
      </c>
      <c r="B112" s="177" t="s">
        <v>1669</v>
      </c>
      <c r="C112" s="178">
        <v>9.14</v>
      </c>
      <c r="D112" s="179">
        <v>1.9260999999999999</v>
      </c>
      <c r="E112" s="179">
        <v>1.9260999999999999</v>
      </c>
      <c r="F112" s="180">
        <v>1</v>
      </c>
      <c r="G112" s="179">
        <f t="shared" si="2"/>
        <v>1.9260999999999999</v>
      </c>
      <c r="H112" s="178">
        <v>1.2</v>
      </c>
      <c r="I112" s="181">
        <f t="shared" si="3"/>
        <v>2.3113199999999998</v>
      </c>
      <c r="J112" s="182" t="s">
        <v>1227</v>
      </c>
      <c r="K112" s="183" t="s">
        <v>1229</v>
      </c>
      <c r="L112" s="170"/>
    </row>
    <row r="113" spans="1:12" ht="11.25" customHeight="1">
      <c r="A113" s="163" t="s">
        <v>364</v>
      </c>
      <c r="B113" s="163" t="s">
        <v>1458</v>
      </c>
      <c r="C113" s="164">
        <v>1.73</v>
      </c>
      <c r="D113" s="165">
        <v>0.64080000000000004</v>
      </c>
      <c r="E113" s="165">
        <v>0.64080000000000004</v>
      </c>
      <c r="F113" s="166">
        <v>1</v>
      </c>
      <c r="G113" s="165">
        <f t="shared" si="2"/>
        <v>0.64080000000000004</v>
      </c>
      <c r="H113" s="164">
        <v>1.2</v>
      </c>
      <c r="I113" s="167">
        <f t="shared" si="3"/>
        <v>0.76895999999999998</v>
      </c>
      <c r="J113" s="168" t="s">
        <v>1227</v>
      </c>
      <c r="K113" s="169" t="s">
        <v>1229</v>
      </c>
      <c r="L113" s="170"/>
    </row>
    <row r="114" spans="1:12" ht="11.25" customHeight="1">
      <c r="A114" s="151" t="s">
        <v>365</v>
      </c>
      <c r="B114" s="151" t="s">
        <v>1458</v>
      </c>
      <c r="C114" s="171">
        <v>2.2999999999999998</v>
      </c>
      <c r="D114" s="172">
        <v>0.73850000000000005</v>
      </c>
      <c r="E114" s="172">
        <v>0.73850000000000005</v>
      </c>
      <c r="F114" s="173">
        <v>1</v>
      </c>
      <c r="G114" s="172">
        <f t="shared" si="2"/>
        <v>0.73850000000000005</v>
      </c>
      <c r="H114" s="171">
        <v>1.2</v>
      </c>
      <c r="I114" s="174">
        <f t="shared" si="3"/>
        <v>0.88619999999999999</v>
      </c>
      <c r="J114" s="175" t="s">
        <v>1227</v>
      </c>
      <c r="K114" s="176" t="s">
        <v>1229</v>
      </c>
      <c r="L114" s="170"/>
    </row>
    <row r="115" spans="1:12" ht="11.25" customHeight="1">
      <c r="A115" s="151" t="s">
        <v>366</v>
      </c>
      <c r="B115" s="151" t="s">
        <v>1458</v>
      </c>
      <c r="C115" s="171">
        <v>3.59</v>
      </c>
      <c r="D115" s="172">
        <v>0.93330000000000002</v>
      </c>
      <c r="E115" s="172">
        <v>0.93330000000000002</v>
      </c>
      <c r="F115" s="173">
        <v>1</v>
      </c>
      <c r="G115" s="172">
        <f t="shared" si="2"/>
        <v>0.93330000000000002</v>
      </c>
      <c r="H115" s="171">
        <v>1.2</v>
      </c>
      <c r="I115" s="174">
        <f t="shared" si="3"/>
        <v>1.1199600000000001</v>
      </c>
      <c r="J115" s="175" t="s">
        <v>1227</v>
      </c>
      <c r="K115" s="176" t="s">
        <v>1229</v>
      </c>
      <c r="L115" s="170"/>
    </row>
    <row r="116" spans="1:12" ht="11.25" customHeight="1">
      <c r="A116" s="177" t="s">
        <v>367</v>
      </c>
      <c r="B116" s="177" t="s">
        <v>1458</v>
      </c>
      <c r="C116" s="178">
        <v>6.39</v>
      </c>
      <c r="D116" s="179">
        <v>1.4453</v>
      </c>
      <c r="E116" s="179">
        <v>1.4453</v>
      </c>
      <c r="F116" s="180">
        <v>1</v>
      </c>
      <c r="G116" s="179">
        <f t="shared" si="2"/>
        <v>1.4453</v>
      </c>
      <c r="H116" s="178">
        <v>1.2</v>
      </c>
      <c r="I116" s="181">
        <f t="shared" si="3"/>
        <v>1.7343599999999999</v>
      </c>
      <c r="J116" s="182" t="s">
        <v>1227</v>
      </c>
      <c r="K116" s="183" t="s">
        <v>1229</v>
      </c>
      <c r="L116" s="170"/>
    </row>
    <row r="117" spans="1:12" ht="11.25" customHeight="1">
      <c r="A117" s="163" t="s">
        <v>368</v>
      </c>
      <c r="B117" s="163" t="s">
        <v>1670</v>
      </c>
      <c r="C117" s="164">
        <v>2.73</v>
      </c>
      <c r="D117" s="165">
        <v>0.58979999999999999</v>
      </c>
      <c r="E117" s="165">
        <v>0.58979999999999999</v>
      </c>
      <c r="F117" s="166">
        <v>1</v>
      </c>
      <c r="G117" s="165">
        <f t="shared" si="2"/>
        <v>0.58979999999999999</v>
      </c>
      <c r="H117" s="164">
        <v>1.2</v>
      </c>
      <c r="I117" s="167">
        <f t="shared" si="3"/>
        <v>0.70775999999999994</v>
      </c>
      <c r="J117" s="168" t="s">
        <v>1227</v>
      </c>
      <c r="K117" s="169" t="s">
        <v>1229</v>
      </c>
      <c r="L117" s="170"/>
    </row>
    <row r="118" spans="1:12" ht="11.25" customHeight="1">
      <c r="A118" s="151" t="s">
        <v>369</v>
      </c>
      <c r="B118" s="151" t="s">
        <v>1670</v>
      </c>
      <c r="C118" s="171">
        <v>3.74</v>
      </c>
      <c r="D118" s="172">
        <v>0.72689999999999999</v>
      </c>
      <c r="E118" s="172">
        <v>0.72689999999999999</v>
      </c>
      <c r="F118" s="173">
        <v>1</v>
      </c>
      <c r="G118" s="172">
        <f t="shared" si="2"/>
        <v>0.72689999999999999</v>
      </c>
      <c r="H118" s="171">
        <v>1.2</v>
      </c>
      <c r="I118" s="174">
        <f t="shared" si="3"/>
        <v>0.87228000000000006</v>
      </c>
      <c r="J118" s="175" t="s">
        <v>1227</v>
      </c>
      <c r="K118" s="176" t="s">
        <v>1229</v>
      </c>
      <c r="L118" s="170"/>
    </row>
    <row r="119" spans="1:12" ht="11.25" customHeight="1">
      <c r="A119" s="151" t="s">
        <v>370</v>
      </c>
      <c r="B119" s="151" t="s">
        <v>1670</v>
      </c>
      <c r="C119" s="171">
        <v>6.05</v>
      </c>
      <c r="D119" s="172">
        <v>1.0142</v>
      </c>
      <c r="E119" s="172">
        <v>1.0142</v>
      </c>
      <c r="F119" s="173">
        <v>1</v>
      </c>
      <c r="G119" s="172">
        <f t="shared" si="2"/>
        <v>1.0142</v>
      </c>
      <c r="H119" s="171">
        <v>1.2</v>
      </c>
      <c r="I119" s="174">
        <f t="shared" si="3"/>
        <v>1.2170399999999999</v>
      </c>
      <c r="J119" s="175" t="s">
        <v>1227</v>
      </c>
      <c r="K119" s="176" t="s">
        <v>1229</v>
      </c>
      <c r="L119" s="170"/>
    </row>
    <row r="120" spans="1:12" ht="11.25" customHeight="1">
      <c r="A120" s="177" t="s">
        <v>371</v>
      </c>
      <c r="B120" s="177" t="s">
        <v>1670</v>
      </c>
      <c r="C120" s="178">
        <v>11.41</v>
      </c>
      <c r="D120" s="179">
        <v>1.788</v>
      </c>
      <c r="E120" s="179">
        <v>1.788</v>
      </c>
      <c r="F120" s="180">
        <v>1</v>
      </c>
      <c r="G120" s="179">
        <f t="shared" si="2"/>
        <v>1.788</v>
      </c>
      <c r="H120" s="178">
        <v>1.2</v>
      </c>
      <c r="I120" s="181">
        <f t="shared" si="3"/>
        <v>2.1456</v>
      </c>
      <c r="J120" s="182" t="s">
        <v>1227</v>
      </c>
      <c r="K120" s="183" t="s">
        <v>1229</v>
      </c>
      <c r="L120" s="170"/>
    </row>
    <row r="121" spans="1:12" ht="11.25" customHeight="1">
      <c r="A121" s="163" t="s">
        <v>372</v>
      </c>
      <c r="B121" s="163" t="s">
        <v>1671</v>
      </c>
      <c r="C121" s="164">
        <v>6.81</v>
      </c>
      <c r="D121" s="165">
        <v>0.96130000000000004</v>
      </c>
      <c r="E121" s="165">
        <v>0.96130000000000004</v>
      </c>
      <c r="F121" s="166">
        <v>1</v>
      </c>
      <c r="G121" s="165">
        <f t="shared" si="2"/>
        <v>0.96130000000000004</v>
      </c>
      <c r="H121" s="164">
        <v>1.2</v>
      </c>
      <c r="I121" s="167">
        <f t="shared" si="3"/>
        <v>1.1535599999999999</v>
      </c>
      <c r="J121" s="168" t="s">
        <v>1227</v>
      </c>
      <c r="K121" s="169" t="s">
        <v>1229</v>
      </c>
      <c r="L121" s="170"/>
    </row>
    <row r="122" spans="1:12" ht="11.25" customHeight="1">
      <c r="A122" s="151" t="s">
        <v>373</v>
      </c>
      <c r="B122" s="151" t="s">
        <v>1671</v>
      </c>
      <c r="C122" s="171">
        <v>8.8000000000000007</v>
      </c>
      <c r="D122" s="172">
        <v>1.2764</v>
      </c>
      <c r="E122" s="172">
        <v>1.2764</v>
      </c>
      <c r="F122" s="173">
        <v>1</v>
      </c>
      <c r="G122" s="172">
        <f t="shared" si="2"/>
        <v>1.2764</v>
      </c>
      <c r="H122" s="171">
        <v>1.2</v>
      </c>
      <c r="I122" s="174">
        <f t="shared" si="3"/>
        <v>1.5316799999999999</v>
      </c>
      <c r="J122" s="175" t="s">
        <v>1227</v>
      </c>
      <c r="K122" s="176" t="s">
        <v>1229</v>
      </c>
      <c r="L122" s="170"/>
    </row>
    <row r="123" spans="1:12" ht="11.25" customHeight="1">
      <c r="A123" s="151" t="s">
        <v>374</v>
      </c>
      <c r="B123" s="151" t="s">
        <v>1671</v>
      </c>
      <c r="C123" s="171">
        <v>12.08</v>
      </c>
      <c r="D123" s="172">
        <v>1.806</v>
      </c>
      <c r="E123" s="172">
        <v>1.806</v>
      </c>
      <c r="F123" s="173">
        <v>1</v>
      </c>
      <c r="G123" s="172">
        <f t="shared" si="2"/>
        <v>1.806</v>
      </c>
      <c r="H123" s="171">
        <v>1.2</v>
      </c>
      <c r="I123" s="174">
        <f t="shared" si="3"/>
        <v>2.1671999999999998</v>
      </c>
      <c r="J123" s="175" t="s">
        <v>1227</v>
      </c>
      <c r="K123" s="176" t="s">
        <v>1229</v>
      </c>
      <c r="L123" s="170"/>
    </row>
    <row r="124" spans="1:12" ht="11.25" customHeight="1">
      <c r="A124" s="177" t="s">
        <v>375</v>
      </c>
      <c r="B124" s="177" t="s">
        <v>1671</v>
      </c>
      <c r="C124" s="178">
        <v>15.96</v>
      </c>
      <c r="D124" s="179">
        <v>2.9737</v>
      </c>
      <c r="E124" s="179">
        <v>2.9737</v>
      </c>
      <c r="F124" s="180">
        <v>1</v>
      </c>
      <c r="G124" s="179">
        <f t="shared" si="2"/>
        <v>2.9737</v>
      </c>
      <c r="H124" s="178">
        <v>1.2</v>
      </c>
      <c r="I124" s="181">
        <f t="shared" si="3"/>
        <v>3.5684399999999998</v>
      </c>
      <c r="J124" s="182" t="s">
        <v>1227</v>
      </c>
      <c r="K124" s="183" t="s">
        <v>1229</v>
      </c>
      <c r="L124" s="170"/>
    </row>
    <row r="125" spans="1:12" ht="11.25" customHeight="1">
      <c r="A125" s="163" t="s">
        <v>376</v>
      </c>
      <c r="B125" s="163" t="s">
        <v>1459</v>
      </c>
      <c r="C125" s="164">
        <v>3.49</v>
      </c>
      <c r="D125" s="165">
        <v>0.69869999999999999</v>
      </c>
      <c r="E125" s="165">
        <v>0.69869999999999999</v>
      </c>
      <c r="F125" s="166">
        <v>1</v>
      </c>
      <c r="G125" s="165">
        <f t="shared" si="2"/>
        <v>0.69869999999999999</v>
      </c>
      <c r="H125" s="164">
        <v>1.2</v>
      </c>
      <c r="I125" s="167">
        <f t="shared" si="3"/>
        <v>0.83843999999999996</v>
      </c>
      <c r="J125" s="168" t="s">
        <v>1227</v>
      </c>
      <c r="K125" s="169" t="s">
        <v>1229</v>
      </c>
      <c r="L125" s="170"/>
    </row>
    <row r="126" spans="1:12" ht="11.25" customHeight="1">
      <c r="A126" s="151" t="s">
        <v>377</v>
      </c>
      <c r="B126" s="151" t="s">
        <v>1459</v>
      </c>
      <c r="C126" s="171">
        <v>5.78</v>
      </c>
      <c r="D126" s="172">
        <v>1.1769000000000001</v>
      </c>
      <c r="E126" s="172">
        <v>1.1769000000000001</v>
      </c>
      <c r="F126" s="173">
        <v>1</v>
      </c>
      <c r="G126" s="172">
        <f t="shared" si="2"/>
        <v>1.1769000000000001</v>
      </c>
      <c r="H126" s="171">
        <v>1.2</v>
      </c>
      <c r="I126" s="174">
        <f t="shared" si="3"/>
        <v>1.41228</v>
      </c>
      <c r="J126" s="175" t="s">
        <v>1227</v>
      </c>
      <c r="K126" s="176" t="s">
        <v>1229</v>
      </c>
      <c r="L126" s="170"/>
    </row>
    <row r="127" spans="1:12" ht="11.25" customHeight="1">
      <c r="A127" s="151" t="s">
        <v>378</v>
      </c>
      <c r="B127" s="151" t="s">
        <v>1459</v>
      </c>
      <c r="C127" s="171">
        <v>9.7899999999999991</v>
      </c>
      <c r="D127" s="172">
        <v>1.8456999999999999</v>
      </c>
      <c r="E127" s="172">
        <v>1.8456999999999999</v>
      </c>
      <c r="F127" s="173">
        <v>1</v>
      </c>
      <c r="G127" s="172">
        <f t="shared" si="2"/>
        <v>1.8456999999999999</v>
      </c>
      <c r="H127" s="171">
        <v>1.2</v>
      </c>
      <c r="I127" s="174">
        <f t="shared" si="3"/>
        <v>2.2148400000000001</v>
      </c>
      <c r="J127" s="175" t="s">
        <v>1227</v>
      </c>
      <c r="K127" s="176" t="s">
        <v>1229</v>
      </c>
      <c r="L127" s="170"/>
    </row>
    <row r="128" spans="1:12" ht="11.25" customHeight="1">
      <c r="A128" s="177" t="s">
        <v>379</v>
      </c>
      <c r="B128" s="177" t="s">
        <v>1459</v>
      </c>
      <c r="C128" s="178">
        <v>15.02</v>
      </c>
      <c r="D128" s="179">
        <v>3.2818000000000001</v>
      </c>
      <c r="E128" s="179">
        <v>3.2818000000000001</v>
      </c>
      <c r="F128" s="180">
        <v>1</v>
      </c>
      <c r="G128" s="179">
        <f t="shared" si="2"/>
        <v>3.2818000000000001</v>
      </c>
      <c r="H128" s="178">
        <v>1.2</v>
      </c>
      <c r="I128" s="181">
        <f t="shared" si="3"/>
        <v>3.9381599999999999</v>
      </c>
      <c r="J128" s="182" t="s">
        <v>1227</v>
      </c>
      <c r="K128" s="183" t="s">
        <v>1229</v>
      </c>
      <c r="L128" s="170"/>
    </row>
    <row r="129" spans="1:12" ht="11.25" customHeight="1">
      <c r="A129" s="163" t="s">
        <v>380</v>
      </c>
      <c r="B129" s="163" t="s">
        <v>1460</v>
      </c>
      <c r="C129" s="164">
        <v>3.08</v>
      </c>
      <c r="D129" s="165">
        <v>0.60270000000000001</v>
      </c>
      <c r="E129" s="165">
        <v>0.60270000000000001</v>
      </c>
      <c r="F129" s="166">
        <v>1</v>
      </c>
      <c r="G129" s="165">
        <f t="shared" si="2"/>
        <v>0.60270000000000001</v>
      </c>
      <c r="H129" s="164">
        <v>1.2</v>
      </c>
      <c r="I129" s="167">
        <f t="shared" si="3"/>
        <v>0.72323999999999999</v>
      </c>
      <c r="J129" s="168" t="s">
        <v>1227</v>
      </c>
      <c r="K129" s="169" t="s">
        <v>1229</v>
      </c>
      <c r="L129" s="170"/>
    </row>
    <row r="130" spans="1:12" ht="11.25" customHeight="1">
      <c r="A130" s="151" t="s">
        <v>381</v>
      </c>
      <c r="B130" s="151" t="s">
        <v>1460</v>
      </c>
      <c r="C130" s="171">
        <v>4.1399999999999997</v>
      </c>
      <c r="D130" s="172">
        <v>0.81440000000000001</v>
      </c>
      <c r="E130" s="172">
        <v>0.81440000000000001</v>
      </c>
      <c r="F130" s="173">
        <v>1</v>
      </c>
      <c r="G130" s="172">
        <f t="shared" si="2"/>
        <v>0.81440000000000001</v>
      </c>
      <c r="H130" s="171">
        <v>1.2</v>
      </c>
      <c r="I130" s="174">
        <f t="shared" si="3"/>
        <v>0.97728000000000004</v>
      </c>
      <c r="J130" s="175" t="s">
        <v>1227</v>
      </c>
      <c r="K130" s="176" t="s">
        <v>1229</v>
      </c>
      <c r="L130" s="170"/>
    </row>
    <row r="131" spans="1:12" ht="11.25" customHeight="1">
      <c r="A131" s="151" t="s">
        <v>382</v>
      </c>
      <c r="B131" s="151" t="s">
        <v>1460</v>
      </c>
      <c r="C131" s="171">
        <v>6.3</v>
      </c>
      <c r="D131" s="172">
        <v>1.2327999999999999</v>
      </c>
      <c r="E131" s="172">
        <v>1.2327999999999999</v>
      </c>
      <c r="F131" s="173">
        <v>1</v>
      </c>
      <c r="G131" s="172">
        <f t="shared" si="2"/>
        <v>1.2327999999999999</v>
      </c>
      <c r="H131" s="171">
        <v>1.2</v>
      </c>
      <c r="I131" s="174">
        <f t="shared" si="3"/>
        <v>1.47936</v>
      </c>
      <c r="J131" s="175" t="s">
        <v>1227</v>
      </c>
      <c r="K131" s="176" t="s">
        <v>1229</v>
      </c>
      <c r="L131" s="170"/>
    </row>
    <row r="132" spans="1:12" ht="11.25" customHeight="1">
      <c r="A132" s="177" t="s">
        <v>383</v>
      </c>
      <c r="B132" s="177" t="s">
        <v>1460</v>
      </c>
      <c r="C132" s="178">
        <v>10.81</v>
      </c>
      <c r="D132" s="179">
        <v>2.1061999999999999</v>
      </c>
      <c r="E132" s="179">
        <v>2.1061999999999999</v>
      </c>
      <c r="F132" s="180">
        <v>1</v>
      </c>
      <c r="G132" s="179">
        <f t="shared" si="2"/>
        <v>2.1061999999999999</v>
      </c>
      <c r="H132" s="178">
        <v>1.2</v>
      </c>
      <c r="I132" s="181">
        <f t="shared" si="3"/>
        <v>2.5274399999999999</v>
      </c>
      <c r="J132" s="182" t="s">
        <v>1227</v>
      </c>
      <c r="K132" s="183" t="s">
        <v>1229</v>
      </c>
      <c r="L132" s="170"/>
    </row>
    <row r="133" spans="1:12" ht="11.25" customHeight="1">
      <c r="A133" s="163" t="s">
        <v>384</v>
      </c>
      <c r="B133" s="163" t="s">
        <v>1461</v>
      </c>
      <c r="C133" s="164">
        <v>2.68</v>
      </c>
      <c r="D133" s="165">
        <v>0.56569999999999998</v>
      </c>
      <c r="E133" s="165">
        <v>0.56569999999999998</v>
      </c>
      <c r="F133" s="166">
        <v>1</v>
      </c>
      <c r="G133" s="165">
        <f t="shared" si="2"/>
        <v>0.56569999999999998</v>
      </c>
      <c r="H133" s="164">
        <v>1.2</v>
      </c>
      <c r="I133" s="167">
        <f t="shared" si="3"/>
        <v>0.67884</v>
      </c>
      <c r="J133" s="168" t="s">
        <v>1227</v>
      </c>
      <c r="K133" s="169" t="s">
        <v>1229</v>
      </c>
      <c r="L133" s="170"/>
    </row>
    <row r="134" spans="1:12" ht="11.25" customHeight="1">
      <c r="A134" s="151" t="s">
        <v>385</v>
      </c>
      <c r="B134" s="151" t="s">
        <v>1461</v>
      </c>
      <c r="C134" s="171">
        <v>4.1399999999999997</v>
      </c>
      <c r="D134" s="172">
        <v>0.74990000000000001</v>
      </c>
      <c r="E134" s="172">
        <v>0.74990000000000001</v>
      </c>
      <c r="F134" s="173">
        <v>1</v>
      </c>
      <c r="G134" s="172">
        <f t="shared" si="2"/>
        <v>0.74990000000000001</v>
      </c>
      <c r="H134" s="171">
        <v>1.2</v>
      </c>
      <c r="I134" s="174">
        <f t="shared" si="3"/>
        <v>0.89988000000000001</v>
      </c>
      <c r="J134" s="175" t="s">
        <v>1227</v>
      </c>
      <c r="K134" s="176" t="s">
        <v>1229</v>
      </c>
      <c r="L134" s="170"/>
    </row>
    <row r="135" spans="1:12" ht="11.25" customHeight="1">
      <c r="A135" s="151" t="s">
        <v>386</v>
      </c>
      <c r="B135" s="151" t="s">
        <v>1461</v>
      </c>
      <c r="C135" s="171">
        <v>6.06</v>
      </c>
      <c r="D135" s="172">
        <v>1.0523</v>
      </c>
      <c r="E135" s="172">
        <v>1.0523</v>
      </c>
      <c r="F135" s="173">
        <v>1</v>
      </c>
      <c r="G135" s="172">
        <f t="shared" si="2"/>
        <v>1.0523</v>
      </c>
      <c r="H135" s="171">
        <v>1.2</v>
      </c>
      <c r="I135" s="174">
        <f t="shared" si="3"/>
        <v>1.2627600000000001</v>
      </c>
      <c r="J135" s="175" t="s">
        <v>1227</v>
      </c>
      <c r="K135" s="176" t="s">
        <v>1229</v>
      </c>
      <c r="L135" s="170"/>
    </row>
    <row r="136" spans="1:12" ht="11.25" customHeight="1">
      <c r="A136" s="177" t="s">
        <v>387</v>
      </c>
      <c r="B136" s="177" t="s">
        <v>1461</v>
      </c>
      <c r="C136" s="178">
        <v>9.57</v>
      </c>
      <c r="D136" s="179">
        <v>1.7647999999999999</v>
      </c>
      <c r="E136" s="179">
        <v>1.7647999999999999</v>
      </c>
      <c r="F136" s="180">
        <v>1</v>
      </c>
      <c r="G136" s="179">
        <f t="shared" si="2"/>
        <v>1.7647999999999999</v>
      </c>
      <c r="H136" s="178">
        <v>1.2</v>
      </c>
      <c r="I136" s="181">
        <f t="shared" si="3"/>
        <v>2.1177600000000001</v>
      </c>
      <c r="J136" s="182" t="s">
        <v>1227</v>
      </c>
      <c r="K136" s="183" t="s">
        <v>1229</v>
      </c>
      <c r="L136" s="170"/>
    </row>
    <row r="137" spans="1:12" ht="11.25" customHeight="1">
      <c r="A137" s="163" t="s">
        <v>388</v>
      </c>
      <c r="B137" s="163" t="s">
        <v>1287</v>
      </c>
      <c r="C137" s="164">
        <v>2.21</v>
      </c>
      <c r="D137" s="165">
        <v>0.45229999999999998</v>
      </c>
      <c r="E137" s="165">
        <v>0.45229999999999998</v>
      </c>
      <c r="F137" s="166">
        <v>1</v>
      </c>
      <c r="G137" s="165">
        <f t="shared" si="2"/>
        <v>0.45229999999999998</v>
      </c>
      <c r="H137" s="164">
        <v>1.2</v>
      </c>
      <c r="I137" s="167">
        <f t="shared" si="3"/>
        <v>0.54276000000000002</v>
      </c>
      <c r="J137" s="168" t="s">
        <v>1227</v>
      </c>
      <c r="K137" s="169" t="s">
        <v>1229</v>
      </c>
      <c r="L137" s="170"/>
    </row>
    <row r="138" spans="1:12" ht="11.25" customHeight="1">
      <c r="A138" s="151" t="s">
        <v>389</v>
      </c>
      <c r="B138" s="151" t="s">
        <v>1287</v>
      </c>
      <c r="C138" s="171">
        <v>3.02</v>
      </c>
      <c r="D138" s="172">
        <v>0.63490000000000002</v>
      </c>
      <c r="E138" s="172">
        <v>0.63490000000000002</v>
      </c>
      <c r="F138" s="173">
        <v>1</v>
      </c>
      <c r="G138" s="172">
        <f t="shared" si="2"/>
        <v>0.63490000000000002</v>
      </c>
      <c r="H138" s="171">
        <v>1.2</v>
      </c>
      <c r="I138" s="174">
        <f t="shared" si="3"/>
        <v>0.76188</v>
      </c>
      <c r="J138" s="175" t="s">
        <v>1227</v>
      </c>
      <c r="K138" s="176" t="s">
        <v>1229</v>
      </c>
      <c r="L138" s="170"/>
    </row>
    <row r="139" spans="1:12" ht="11.25" customHeight="1">
      <c r="A139" s="151" t="s">
        <v>390</v>
      </c>
      <c r="B139" s="151" t="s">
        <v>1287</v>
      </c>
      <c r="C139" s="171">
        <v>4.88</v>
      </c>
      <c r="D139" s="172">
        <v>1.0108999999999999</v>
      </c>
      <c r="E139" s="172">
        <v>1.0108999999999999</v>
      </c>
      <c r="F139" s="173">
        <v>1</v>
      </c>
      <c r="G139" s="172">
        <f t="shared" si="2"/>
        <v>1.0108999999999999</v>
      </c>
      <c r="H139" s="171">
        <v>1.2</v>
      </c>
      <c r="I139" s="174">
        <f t="shared" si="3"/>
        <v>1.2130799999999999</v>
      </c>
      <c r="J139" s="175" t="s">
        <v>1227</v>
      </c>
      <c r="K139" s="176" t="s">
        <v>1229</v>
      </c>
      <c r="L139" s="170"/>
    </row>
    <row r="140" spans="1:12" ht="11.25" customHeight="1">
      <c r="A140" s="177" t="s">
        <v>391</v>
      </c>
      <c r="B140" s="177" t="s">
        <v>1287</v>
      </c>
      <c r="C140" s="178">
        <v>8.5</v>
      </c>
      <c r="D140" s="179">
        <v>1.9056999999999999</v>
      </c>
      <c r="E140" s="179">
        <v>1.9056999999999999</v>
      </c>
      <c r="F140" s="180">
        <v>1</v>
      </c>
      <c r="G140" s="179">
        <f t="shared" si="2"/>
        <v>1.9056999999999999</v>
      </c>
      <c r="H140" s="178">
        <v>1.2</v>
      </c>
      <c r="I140" s="181">
        <f t="shared" si="3"/>
        <v>2.2868400000000002</v>
      </c>
      <c r="J140" s="182" t="s">
        <v>1227</v>
      </c>
      <c r="K140" s="183" t="s">
        <v>1229</v>
      </c>
      <c r="L140" s="170"/>
    </row>
    <row r="141" spans="1:12" ht="11.25" customHeight="1">
      <c r="A141" s="163" t="s">
        <v>392</v>
      </c>
      <c r="B141" s="163" t="s">
        <v>1672</v>
      </c>
      <c r="C141" s="164">
        <v>2.41</v>
      </c>
      <c r="D141" s="165">
        <v>0.57030000000000003</v>
      </c>
      <c r="E141" s="165">
        <v>0.57030000000000003</v>
      </c>
      <c r="F141" s="166">
        <v>1</v>
      </c>
      <c r="G141" s="165">
        <f t="shared" ref="G141:G204" si="4">ROUND(F141*D141,5)</f>
        <v>0.57030000000000003</v>
      </c>
      <c r="H141" s="164">
        <v>1.2</v>
      </c>
      <c r="I141" s="167">
        <f t="shared" ref="I141:I204" si="5">ROUND(H141*G141,5)</f>
        <v>0.68435999999999997</v>
      </c>
      <c r="J141" s="168" t="s">
        <v>1227</v>
      </c>
      <c r="K141" s="169" t="s">
        <v>1229</v>
      </c>
      <c r="L141" s="170"/>
    </row>
    <row r="142" spans="1:12" ht="11.25" customHeight="1">
      <c r="A142" s="151" t="s">
        <v>393</v>
      </c>
      <c r="B142" s="151" t="s">
        <v>1672</v>
      </c>
      <c r="C142" s="171">
        <v>2.7</v>
      </c>
      <c r="D142" s="172">
        <v>0.68979999999999997</v>
      </c>
      <c r="E142" s="172">
        <v>0.68979999999999997</v>
      </c>
      <c r="F142" s="173">
        <v>1</v>
      </c>
      <c r="G142" s="172">
        <f t="shared" si="4"/>
        <v>0.68979999999999997</v>
      </c>
      <c r="H142" s="171">
        <v>1.2</v>
      </c>
      <c r="I142" s="174">
        <f t="shared" si="5"/>
        <v>0.82776000000000005</v>
      </c>
      <c r="J142" s="175" t="s">
        <v>1227</v>
      </c>
      <c r="K142" s="176" t="s">
        <v>1229</v>
      </c>
      <c r="L142" s="170"/>
    </row>
    <row r="143" spans="1:12" ht="11.25" customHeight="1">
      <c r="A143" s="151" t="s">
        <v>394</v>
      </c>
      <c r="B143" s="151" t="s">
        <v>1672</v>
      </c>
      <c r="C143" s="171">
        <v>3.88</v>
      </c>
      <c r="D143" s="172">
        <v>0.89580000000000004</v>
      </c>
      <c r="E143" s="172">
        <v>0.89580000000000004</v>
      </c>
      <c r="F143" s="173">
        <v>1</v>
      </c>
      <c r="G143" s="172">
        <f t="shared" si="4"/>
        <v>0.89580000000000004</v>
      </c>
      <c r="H143" s="171">
        <v>1.2</v>
      </c>
      <c r="I143" s="174">
        <f t="shared" si="5"/>
        <v>1.0749599999999999</v>
      </c>
      <c r="J143" s="175" t="s">
        <v>1227</v>
      </c>
      <c r="K143" s="176" t="s">
        <v>1229</v>
      </c>
      <c r="L143" s="170"/>
    </row>
    <row r="144" spans="1:12" ht="11.25" customHeight="1">
      <c r="A144" s="177" t="s">
        <v>395</v>
      </c>
      <c r="B144" s="177" t="s">
        <v>1672</v>
      </c>
      <c r="C144" s="178">
        <v>6.79</v>
      </c>
      <c r="D144" s="179">
        <v>1.3090999999999999</v>
      </c>
      <c r="E144" s="179">
        <v>1.3090999999999999</v>
      </c>
      <c r="F144" s="180">
        <v>1</v>
      </c>
      <c r="G144" s="179">
        <f t="shared" si="4"/>
        <v>1.3090999999999999</v>
      </c>
      <c r="H144" s="178">
        <v>1.2</v>
      </c>
      <c r="I144" s="181">
        <f t="shared" si="5"/>
        <v>1.5709200000000001</v>
      </c>
      <c r="J144" s="182" t="s">
        <v>1227</v>
      </c>
      <c r="K144" s="183" t="s">
        <v>1229</v>
      </c>
      <c r="L144" s="170"/>
    </row>
    <row r="145" spans="1:12" ht="11.25" customHeight="1">
      <c r="A145" s="163" t="s">
        <v>396</v>
      </c>
      <c r="B145" s="163" t="s">
        <v>1462</v>
      </c>
      <c r="C145" s="164">
        <v>2.02</v>
      </c>
      <c r="D145" s="165">
        <v>0.58950000000000002</v>
      </c>
      <c r="E145" s="165">
        <v>0.58950000000000002</v>
      </c>
      <c r="F145" s="166">
        <v>1</v>
      </c>
      <c r="G145" s="165">
        <f t="shared" si="4"/>
        <v>0.58950000000000002</v>
      </c>
      <c r="H145" s="164">
        <v>1.2</v>
      </c>
      <c r="I145" s="167">
        <f t="shared" si="5"/>
        <v>0.70740000000000003</v>
      </c>
      <c r="J145" s="168" t="s">
        <v>1227</v>
      </c>
      <c r="K145" s="169" t="s">
        <v>1229</v>
      </c>
      <c r="L145" s="170"/>
    </row>
    <row r="146" spans="1:12" ht="11.25" customHeight="1">
      <c r="A146" s="151" t="s">
        <v>397</v>
      </c>
      <c r="B146" s="151" t="s">
        <v>1462</v>
      </c>
      <c r="C146" s="171">
        <v>3.22</v>
      </c>
      <c r="D146" s="172">
        <v>0.83819999999999995</v>
      </c>
      <c r="E146" s="172">
        <v>0.83819999999999995</v>
      </c>
      <c r="F146" s="173">
        <v>1</v>
      </c>
      <c r="G146" s="172">
        <f t="shared" si="4"/>
        <v>0.83819999999999995</v>
      </c>
      <c r="H146" s="171">
        <v>1.2</v>
      </c>
      <c r="I146" s="174">
        <f t="shared" si="5"/>
        <v>1.0058400000000001</v>
      </c>
      <c r="J146" s="175" t="s">
        <v>1227</v>
      </c>
      <c r="K146" s="176" t="s">
        <v>1229</v>
      </c>
      <c r="L146" s="170"/>
    </row>
    <row r="147" spans="1:12" ht="11.25" customHeight="1">
      <c r="A147" s="151" t="s">
        <v>398</v>
      </c>
      <c r="B147" s="151" t="s">
        <v>1462</v>
      </c>
      <c r="C147" s="171">
        <v>5.38</v>
      </c>
      <c r="D147" s="172">
        <v>1.2949999999999999</v>
      </c>
      <c r="E147" s="172">
        <v>1.2949999999999999</v>
      </c>
      <c r="F147" s="173">
        <v>1</v>
      </c>
      <c r="G147" s="172">
        <f t="shared" si="4"/>
        <v>1.2949999999999999</v>
      </c>
      <c r="H147" s="171">
        <v>1.2</v>
      </c>
      <c r="I147" s="174">
        <f t="shared" si="5"/>
        <v>1.554</v>
      </c>
      <c r="J147" s="175" t="s">
        <v>1227</v>
      </c>
      <c r="K147" s="176" t="s">
        <v>1229</v>
      </c>
      <c r="L147" s="170"/>
    </row>
    <row r="148" spans="1:12" ht="11.25" customHeight="1">
      <c r="A148" s="177" t="s">
        <v>399</v>
      </c>
      <c r="B148" s="177" t="s">
        <v>1462</v>
      </c>
      <c r="C148" s="178">
        <v>9.01</v>
      </c>
      <c r="D148" s="179">
        <v>2.2593999999999999</v>
      </c>
      <c r="E148" s="179">
        <v>2.2593999999999999</v>
      </c>
      <c r="F148" s="180">
        <v>1</v>
      </c>
      <c r="G148" s="179">
        <f t="shared" si="4"/>
        <v>2.2593999999999999</v>
      </c>
      <c r="H148" s="178">
        <v>1.2</v>
      </c>
      <c r="I148" s="181">
        <f t="shared" si="5"/>
        <v>2.7112799999999999</v>
      </c>
      <c r="J148" s="182" t="s">
        <v>1227</v>
      </c>
      <c r="K148" s="183" t="s">
        <v>1229</v>
      </c>
      <c r="L148" s="170"/>
    </row>
    <row r="149" spans="1:12" ht="11.25" customHeight="1">
      <c r="A149" s="163" t="s">
        <v>400</v>
      </c>
      <c r="B149" s="163" t="s">
        <v>1673</v>
      </c>
      <c r="C149" s="164">
        <v>1.85</v>
      </c>
      <c r="D149" s="165">
        <v>0.56189999999999996</v>
      </c>
      <c r="E149" s="165">
        <v>0.56189999999999996</v>
      </c>
      <c r="F149" s="166">
        <v>1</v>
      </c>
      <c r="G149" s="165">
        <f t="shared" si="4"/>
        <v>0.56189999999999996</v>
      </c>
      <c r="H149" s="164">
        <v>1.2</v>
      </c>
      <c r="I149" s="167">
        <f t="shared" si="5"/>
        <v>0.67427999999999999</v>
      </c>
      <c r="J149" s="168" t="s">
        <v>1227</v>
      </c>
      <c r="K149" s="169" t="s">
        <v>1229</v>
      </c>
      <c r="L149" s="170"/>
    </row>
    <row r="150" spans="1:12" ht="11.25" customHeight="1">
      <c r="A150" s="151" t="s">
        <v>401</v>
      </c>
      <c r="B150" s="151" t="s">
        <v>1673</v>
      </c>
      <c r="C150" s="171">
        <v>2.87</v>
      </c>
      <c r="D150" s="172">
        <v>0.77769999999999995</v>
      </c>
      <c r="E150" s="172">
        <v>0.77769999999999995</v>
      </c>
      <c r="F150" s="173">
        <v>1</v>
      </c>
      <c r="G150" s="172">
        <f t="shared" si="4"/>
        <v>0.77769999999999995</v>
      </c>
      <c r="H150" s="171">
        <v>1.2</v>
      </c>
      <c r="I150" s="174">
        <f t="shared" si="5"/>
        <v>0.93323999999999996</v>
      </c>
      <c r="J150" s="175" t="s">
        <v>1227</v>
      </c>
      <c r="K150" s="176" t="s">
        <v>1229</v>
      </c>
      <c r="L150" s="170"/>
    </row>
    <row r="151" spans="1:12" ht="11.25" customHeight="1">
      <c r="A151" s="151" t="s">
        <v>402</v>
      </c>
      <c r="B151" s="151" t="s">
        <v>1673</v>
      </c>
      <c r="C151" s="171">
        <v>4.68</v>
      </c>
      <c r="D151" s="172">
        <v>1.2110000000000001</v>
      </c>
      <c r="E151" s="172">
        <v>1.2110000000000001</v>
      </c>
      <c r="F151" s="173">
        <v>1</v>
      </c>
      <c r="G151" s="172">
        <f t="shared" si="4"/>
        <v>1.2110000000000001</v>
      </c>
      <c r="H151" s="171">
        <v>1.2</v>
      </c>
      <c r="I151" s="174">
        <f t="shared" si="5"/>
        <v>1.4532</v>
      </c>
      <c r="J151" s="175" t="s">
        <v>1227</v>
      </c>
      <c r="K151" s="176" t="s">
        <v>1229</v>
      </c>
      <c r="L151" s="170"/>
    </row>
    <row r="152" spans="1:12" ht="11.25" customHeight="1">
      <c r="A152" s="177" t="s">
        <v>403</v>
      </c>
      <c r="B152" s="177" t="s">
        <v>1673</v>
      </c>
      <c r="C152" s="178">
        <v>9.67</v>
      </c>
      <c r="D152" s="179">
        <v>2.0809000000000002</v>
      </c>
      <c r="E152" s="179">
        <v>2.0809000000000002</v>
      </c>
      <c r="F152" s="180">
        <v>1</v>
      </c>
      <c r="G152" s="179">
        <f t="shared" si="4"/>
        <v>2.0809000000000002</v>
      </c>
      <c r="H152" s="178">
        <v>1.2</v>
      </c>
      <c r="I152" s="181">
        <f t="shared" si="5"/>
        <v>2.49708</v>
      </c>
      <c r="J152" s="182" t="s">
        <v>1227</v>
      </c>
      <c r="K152" s="183" t="s">
        <v>1229</v>
      </c>
      <c r="L152" s="170"/>
    </row>
    <row r="153" spans="1:12" ht="11.25" customHeight="1">
      <c r="A153" s="163" t="s">
        <v>404</v>
      </c>
      <c r="B153" s="163" t="s">
        <v>1674</v>
      </c>
      <c r="C153" s="164">
        <v>1.52</v>
      </c>
      <c r="D153" s="165">
        <v>0.51449999999999996</v>
      </c>
      <c r="E153" s="165">
        <v>0.51449999999999996</v>
      </c>
      <c r="F153" s="166">
        <v>1</v>
      </c>
      <c r="G153" s="165">
        <f t="shared" si="4"/>
        <v>0.51449999999999996</v>
      </c>
      <c r="H153" s="164">
        <v>1.2</v>
      </c>
      <c r="I153" s="167">
        <f t="shared" si="5"/>
        <v>0.61739999999999995</v>
      </c>
      <c r="J153" s="168" t="s">
        <v>1227</v>
      </c>
      <c r="K153" s="169" t="s">
        <v>1229</v>
      </c>
      <c r="L153" s="170"/>
    </row>
    <row r="154" spans="1:12" ht="11.25" customHeight="1">
      <c r="A154" s="151" t="s">
        <v>405</v>
      </c>
      <c r="B154" s="151" t="s">
        <v>1674</v>
      </c>
      <c r="C154" s="171">
        <v>2.38</v>
      </c>
      <c r="D154" s="172">
        <v>0.79979999999999996</v>
      </c>
      <c r="E154" s="172">
        <v>0.79979999999999996</v>
      </c>
      <c r="F154" s="173">
        <v>1</v>
      </c>
      <c r="G154" s="172">
        <f t="shared" si="4"/>
        <v>0.79979999999999996</v>
      </c>
      <c r="H154" s="171">
        <v>1.2</v>
      </c>
      <c r="I154" s="174">
        <f t="shared" si="5"/>
        <v>0.95975999999999995</v>
      </c>
      <c r="J154" s="175" t="s">
        <v>1227</v>
      </c>
      <c r="K154" s="176" t="s">
        <v>1229</v>
      </c>
      <c r="L154" s="170"/>
    </row>
    <row r="155" spans="1:12" ht="11.25" customHeight="1">
      <c r="A155" s="151" t="s">
        <v>406</v>
      </c>
      <c r="B155" s="151" t="s">
        <v>1674</v>
      </c>
      <c r="C155" s="171">
        <v>4.2300000000000004</v>
      </c>
      <c r="D155" s="172">
        <v>1.1336999999999999</v>
      </c>
      <c r="E155" s="172">
        <v>1.1336999999999999</v>
      </c>
      <c r="F155" s="173">
        <v>1</v>
      </c>
      <c r="G155" s="172">
        <f t="shared" si="4"/>
        <v>1.1336999999999999</v>
      </c>
      <c r="H155" s="171">
        <v>1.2</v>
      </c>
      <c r="I155" s="174">
        <f t="shared" si="5"/>
        <v>1.3604400000000001</v>
      </c>
      <c r="J155" s="175" t="s">
        <v>1227</v>
      </c>
      <c r="K155" s="176" t="s">
        <v>1229</v>
      </c>
      <c r="L155" s="170"/>
    </row>
    <row r="156" spans="1:12" ht="11.25" customHeight="1">
      <c r="A156" s="177" t="s">
        <v>407</v>
      </c>
      <c r="B156" s="177" t="s">
        <v>1674</v>
      </c>
      <c r="C156" s="178">
        <v>7.75</v>
      </c>
      <c r="D156" s="179">
        <v>1.9234</v>
      </c>
      <c r="E156" s="179">
        <v>1.9234</v>
      </c>
      <c r="F156" s="180">
        <v>1</v>
      </c>
      <c r="G156" s="179">
        <f t="shared" si="4"/>
        <v>1.9234</v>
      </c>
      <c r="H156" s="178">
        <v>1.2</v>
      </c>
      <c r="I156" s="181">
        <f t="shared" si="5"/>
        <v>2.3080799999999999</v>
      </c>
      <c r="J156" s="182" t="s">
        <v>1227</v>
      </c>
      <c r="K156" s="183" t="s">
        <v>1229</v>
      </c>
      <c r="L156" s="170"/>
    </row>
    <row r="157" spans="1:12" ht="11.25" customHeight="1">
      <c r="A157" s="163" t="s">
        <v>408</v>
      </c>
      <c r="B157" s="163" t="s">
        <v>1463</v>
      </c>
      <c r="C157" s="164">
        <v>3.85</v>
      </c>
      <c r="D157" s="165">
        <v>0.66410000000000002</v>
      </c>
      <c r="E157" s="165">
        <v>0.66410000000000002</v>
      </c>
      <c r="F157" s="166">
        <v>1</v>
      </c>
      <c r="G157" s="165">
        <f t="shared" si="4"/>
        <v>0.66410000000000002</v>
      </c>
      <c r="H157" s="164">
        <v>1.2</v>
      </c>
      <c r="I157" s="167">
        <f t="shared" si="5"/>
        <v>0.79691999999999996</v>
      </c>
      <c r="J157" s="168" t="s">
        <v>1227</v>
      </c>
      <c r="K157" s="169" t="s">
        <v>1229</v>
      </c>
      <c r="L157" s="170"/>
    </row>
    <row r="158" spans="1:12" ht="11.25" customHeight="1">
      <c r="A158" s="151" t="s">
        <v>409</v>
      </c>
      <c r="B158" s="151" t="s">
        <v>1463</v>
      </c>
      <c r="C158" s="171">
        <v>8.59</v>
      </c>
      <c r="D158" s="172">
        <v>0.99470000000000003</v>
      </c>
      <c r="E158" s="172">
        <v>0.99470000000000003</v>
      </c>
      <c r="F158" s="173">
        <v>1</v>
      </c>
      <c r="G158" s="172">
        <f t="shared" si="4"/>
        <v>0.99470000000000003</v>
      </c>
      <c r="H158" s="171">
        <v>1.2</v>
      </c>
      <c r="I158" s="174">
        <f t="shared" si="5"/>
        <v>1.19364</v>
      </c>
      <c r="J158" s="175" t="s">
        <v>1227</v>
      </c>
      <c r="K158" s="176" t="s">
        <v>1229</v>
      </c>
      <c r="L158" s="170"/>
    </row>
    <row r="159" spans="1:12" ht="11.25" customHeight="1">
      <c r="A159" s="151" t="s">
        <v>410</v>
      </c>
      <c r="B159" s="151" t="s">
        <v>1463</v>
      </c>
      <c r="C159" s="171">
        <v>12.32</v>
      </c>
      <c r="D159" s="172">
        <v>1.3965000000000001</v>
      </c>
      <c r="E159" s="172">
        <v>1.3965000000000001</v>
      </c>
      <c r="F159" s="173">
        <v>1</v>
      </c>
      <c r="G159" s="172">
        <f t="shared" si="4"/>
        <v>1.3965000000000001</v>
      </c>
      <c r="H159" s="171">
        <v>1.2</v>
      </c>
      <c r="I159" s="174">
        <f t="shared" si="5"/>
        <v>1.6758</v>
      </c>
      <c r="J159" s="175" t="s">
        <v>1227</v>
      </c>
      <c r="K159" s="176" t="s">
        <v>1229</v>
      </c>
      <c r="L159" s="170"/>
    </row>
    <row r="160" spans="1:12" ht="11.25" customHeight="1">
      <c r="A160" s="177" t="s">
        <v>411</v>
      </c>
      <c r="B160" s="177" t="s">
        <v>1463</v>
      </c>
      <c r="C160" s="178">
        <v>13.99</v>
      </c>
      <c r="D160" s="179">
        <v>1.8573999999999999</v>
      </c>
      <c r="E160" s="179">
        <v>1.8573999999999999</v>
      </c>
      <c r="F160" s="180">
        <v>1</v>
      </c>
      <c r="G160" s="179">
        <f t="shared" si="4"/>
        <v>1.8573999999999999</v>
      </c>
      <c r="H160" s="178">
        <v>1.2</v>
      </c>
      <c r="I160" s="181">
        <f t="shared" si="5"/>
        <v>2.2288800000000002</v>
      </c>
      <c r="J160" s="182" t="s">
        <v>1227</v>
      </c>
      <c r="K160" s="183" t="s">
        <v>1229</v>
      </c>
      <c r="L160" s="170"/>
    </row>
    <row r="161" spans="1:12" ht="11.25" customHeight="1">
      <c r="A161" s="163" t="s">
        <v>1306</v>
      </c>
      <c r="B161" s="163" t="s">
        <v>1675</v>
      </c>
      <c r="C161" s="164">
        <v>3.85</v>
      </c>
      <c r="D161" s="165">
        <v>0.48859999999999998</v>
      </c>
      <c r="E161" s="165">
        <v>0.48859999999999998</v>
      </c>
      <c r="F161" s="166">
        <v>1</v>
      </c>
      <c r="G161" s="165">
        <f t="shared" si="4"/>
        <v>0.48859999999999998</v>
      </c>
      <c r="H161" s="164">
        <v>1.2</v>
      </c>
      <c r="I161" s="167">
        <f t="shared" si="5"/>
        <v>0.58631999999999995</v>
      </c>
      <c r="J161" s="168" t="s">
        <v>1227</v>
      </c>
      <c r="K161" s="169" t="s">
        <v>1229</v>
      </c>
      <c r="L161" s="170"/>
    </row>
    <row r="162" spans="1:12" ht="11.25" customHeight="1">
      <c r="A162" s="151" t="s">
        <v>1307</v>
      </c>
      <c r="B162" s="151" t="s">
        <v>1675</v>
      </c>
      <c r="C162" s="171">
        <v>6.31</v>
      </c>
      <c r="D162" s="172">
        <v>0.84860000000000002</v>
      </c>
      <c r="E162" s="172">
        <v>0.84860000000000002</v>
      </c>
      <c r="F162" s="173">
        <v>1</v>
      </c>
      <c r="G162" s="172">
        <f t="shared" si="4"/>
        <v>0.84860000000000002</v>
      </c>
      <c r="H162" s="171">
        <v>1.2</v>
      </c>
      <c r="I162" s="174">
        <f t="shared" si="5"/>
        <v>1.0183199999999999</v>
      </c>
      <c r="J162" s="175" t="s">
        <v>1227</v>
      </c>
      <c r="K162" s="176" t="s">
        <v>1229</v>
      </c>
      <c r="L162" s="170"/>
    </row>
    <row r="163" spans="1:12" ht="11.25" customHeight="1">
      <c r="A163" s="151" t="s">
        <v>1308</v>
      </c>
      <c r="B163" s="151" t="s">
        <v>1675</v>
      </c>
      <c r="C163" s="171">
        <v>7.99</v>
      </c>
      <c r="D163" s="172">
        <v>1.2417</v>
      </c>
      <c r="E163" s="172">
        <v>1.2417</v>
      </c>
      <c r="F163" s="173">
        <v>1</v>
      </c>
      <c r="G163" s="172">
        <f t="shared" si="4"/>
        <v>1.2417</v>
      </c>
      <c r="H163" s="171">
        <v>1.2</v>
      </c>
      <c r="I163" s="174">
        <f t="shared" si="5"/>
        <v>1.49004</v>
      </c>
      <c r="J163" s="175" t="s">
        <v>1227</v>
      </c>
      <c r="K163" s="176" t="s">
        <v>1229</v>
      </c>
      <c r="L163" s="170"/>
    </row>
    <row r="164" spans="1:12" ht="11.25" customHeight="1">
      <c r="A164" s="177" t="s">
        <v>1309</v>
      </c>
      <c r="B164" s="177" t="s">
        <v>1675</v>
      </c>
      <c r="C164" s="178">
        <v>8.01</v>
      </c>
      <c r="D164" s="179">
        <v>1.915</v>
      </c>
      <c r="E164" s="179">
        <v>1.915</v>
      </c>
      <c r="F164" s="180">
        <v>1</v>
      </c>
      <c r="G164" s="179">
        <f t="shared" si="4"/>
        <v>1.915</v>
      </c>
      <c r="H164" s="178">
        <v>1.2</v>
      </c>
      <c r="I164" s="181">
        <f t="shared" si="5"/>
        <v>2.298</v>
      </c>
      <c r="J164" s="182" t="s">
        <v>1227</v>
      </c>
      <c r="K164" s="183" t="s">
        <v>1229</v>
      </c>
      <c r="L164" s="170"/>
    </row>
    <row r="165" spans="1:12" ht="11.25" customHeight="1">
      <c r="A165" s="163" t="s">
        <v>412</v>
      </c>
      <c r="B165" s="163" t="s">
        <v>1676</v>
      </c>
      <c r="C165" s="164">
        <v>2.17</v>
      </c>
      <c r="D165" s="165">
        <v>0.84860000000000002</v>
      </c>
      <c r="E165" s="165">
        <v>0.84860000000000002</v>
      </c>
      <c r="F165" s="166">
        <v>1</v>
      </c>
      <c r="G165" s="165">
        <f t="shared" si="4"/>
        <v>0.84860000000000002</v>
      </c>
      <c r="H165" s="164">
        <v>1.2</v>
      </c>
      <c r="I165" s="167">
        <f t="shared" si="5"/>
        <v>1.0183199999999999</v>
      </c>
      <c r="J165" s="168" t="s">
        <v>1227</v>
      </c>
      <c r="K165" s="169" t="s">
        <v>1229</v>
      </c>
      <c r="L165" s="170"/>
    </row>
    <row r="166" spans="1:12" ht="11.25" customHeight="1">
      <c r="A166" s="151" t="s">
        <v>413</v>
      </c>
      <c r="B166" s="151" t="s">
        <v>1676</v>
      </c>
      <c r="C166" s="171">
        <v>3.27</v>
      </c>
      <c r="D166" s="172">
        <v>1.1326000000000001</v>
      </c>
      <c r="E166" s="172">
        <v>1.1326000000000001</v>
      </c>
      <c r="F166" s="173">
        <v>1</v>
      </c>
      <c r="G166" s="172">
        <f t="shared" si="4"/>
        <v>1.1326000000000001</v>
      </c>
      <c r="H166" s="171">
        <v>1.2</v>
      </c>
      <c r="I166" s="174">
        <f t="shared" si="5"/>
        <v>1.3591200000000001</v>
      </c>
      <c r="J166" s="175" t="s">
        <v>1227</v>
      </c>
      <c r="K166" s="176" t="s">
        <v>1229</v>
      </c>
      <c r="L166" s="170"/>
    </row>
    <row r="167" spans="1:12" ht="11.25" customHeight="1">
      <c r="A167" s="151" t="s">
        <v>414</v>
      </c>
      <c r="B167" s="151" t="s">
        <v>1676</v>
      </c>
      <c r="C167" s="171">
        <v>6.32</v>
      </c>
      <c r="D167" s="172">
        <v>1.7168000000000001</v>
      </c>
      <c r="E167" s="172">
        <v>1.7168000000000001</v>
      </c>
      <c r="F167" s="173">
        <v>1</v>
      </c>
      <c r="G167" s="172">
        <f t="shared" si="4"/>
        <v>1.7168000000000001</v>
      </c>
      <c r="H167" s="171">
        <v>1.2</v>
      </c>
      <c r="I167" s="174">
        <f t="shared" si="5"/>
        <v>2.0601600000000002</v>
      </c>
      <c r="J167" s="175" t="s">
        <v>1227</v>
      </c>
      <c r="K167" s="176" t="s">
        <v>1229</v>
      </c>
      <c r="L167" s="170"/>
    </row>
    <row r="168" spans="1:12" ht="11.25" customHeight="1">
      <c r="A168" s="177" t="s">
        <v>415</v>
      </c>
      <c r="B168" s="177" t="s">
        <v>1676</v>
      </c>
      <c r="C168" s="178">
        <v>14.91</v>
      </c>
      <c r="D168" s="179">
        <v>3.2191000000000001</v>
      </c>
      <c r="E168" s="179">
        <v>3.2191000000000001</v>
      </c>
      <c r="F168" s="180">
        <v>1</v>
      </c>
      <c r="G168" s="179">
        <f t="shared" si="4"/>
        <v>3.2191000000000001</v>
      </c>
      <c r="H168" s="178">
        <v>1.2</v>
      </c>
      <c r="I168" s="181">
        <f t="shared" si="5"/>
        <v>3.8629199999999999</v>
      </c>
      <c r="J168" s="182" t="s">
        <v>1227</v>
      </c>
      <c r="K168" s="183" t="s">
        <v>1229</v>
      </c>
      <c r="L168" s="170"/>
    </row>
    <row r="169" spans="1:12" ht="11.25" customHeight="1">
      <c r="A169" s="163" t="s">
        <v>416</v>
      </c>
      <c r="B169" s="163" t="s">
        <v>1677</v>
      </c>
      <c r="C169" s="164">
        <v>2.2200000000000002</v>
      </c>
      <c r="D169" s="165">
        <v>0.51100000000000001</v>
      </c>
      <c r="E169" s="165">
        <v>0.51100000000000001</v>
      </c>
      <c r="F169" s="166">
        <v>1</v>
      </c>
      <c r="G169" s="165">
        <f t="shared" si="4"/>
        <v>0.51100000000000001</v>
      </c>
      <c r="H169" s="164">
        <v>1.2</v>
      </c>
      <c r="I169" s="167">
        <f t="shared" si="5"/>
        <v>0.61319999999999997</v>
      </c>
      <c r="J169" s="168" t="s">
        <v>1227</v>
      </c>
      <c r="K169" s="169" t="s">
        <v>1229</v>
      </c>
      <c r="L169" s="170"/>
    </row>
    <row r="170" spans="1:12" ht="11.25" customHeight="1">
      <c r="A170" s="151" t="s">
        <v>417</v>
      </c>
      <c r="B170" s="151" t="s">
        <v>1677</v>
      </c>
      <c r="C170" s="171">
        <v>3.03</v>
      </c>
      <c r="D170" s="172">
        <v>0.66739999999999999</v>
      </c>
      <c r="E170" s="172">
        <v>0.66739999999999999</v>
      </c>
      <c r="F170" s="173">
        <v>1</v>
      </c>
      <c r="G170" s="172">
        <f t="shared" si="4"/>
        <v>0.66739999999999999</v>
      </c>
      <c r="H170" s="171">
        <v>1.2</v>
      </c>
      <c r="I170" s="174">
        <f t="shared" si="5"/>
        <v>0.80088000000000004</v>
      </c>
      <c r="J170" s="175" t="s">
        <v>1227</v>
      </c>
      <c r="K170" s="176" t="s">
        <v>1229</v>
      </c>
      <c r="L170" s="170"/>
    </row>
    <row r="171" spans="1:12" ht="11.25" customHeight="1">
      <c r="A171" s="151" t="s">
        <v>418</v>
      </c>
      <c r="B171" s="151" t="s">
        <v>1677</v>
      </c>
      <c r="C171" s="171">
        <v>4.92</v>
      </c>
      <c r="D171" s="172">
        <v>0.93910000000000005</v>
      </c>
      <c r="E171" s="172">
        <v>0.93910000000000005</v>
      </c>
      <c r="F171" s="173">
        <v>1</v>
      </c>
      <c r="G171" s="172">
        <f t="shared" si="4"/>
        <v>0.93910000000000005</v>
      </c>
      <c r="H171" s="171">
        <v>1.2</v>
      </c>
      <c r="I171" s="174">
        <f t="shared" si="5"/>
        <v>1.1269199999999999</v>
      </c>
      <c r="J171" s="175" t="s">
        <v>1227</v>
      </c>
      <c r="K171" s="176" t="s">
        <v>1229</v>
      </c>
      <c r="L171" s="170"/>
    </row>
    <row r="172" spans="1:12" ht="11.25" customHeight="1">
      <c r="A172" s="177" t="s">
        <v>419</v>
      </c>
      <c r="B172" s="177" t="s">
        <v>1677</v>
      </c>
      <c r="C172" s="178">
        <v>9.3800000000000008</v>
      </c>
      <c r="D172" s="179">
        <v>1.6224000000000001</v>
      </c>
      <c r="E172" s="179">
        <v>1.6224000000000001</v>
      </c>
      <c r="F172" s="180">
        <v>1</v>
      </c>
      <c r="G172" s="179">
        <f t="shared" si="4"/>
        <v>1.6224000000000001</v>
      </c>
      <c r="H172" s="178">
        <v>1.2</v>
      </c>
      <c r="I172" s="181">
        <f t="shared" si="5"/>
        <v>1.9468799999999999</v>
      </c>
      <c r="J172" s="182" t="s">
        <v>1227</v>
      </c>
      <c r="K172" s="183" t="s">
        <v>1229</v>
      </c>
      <c r="L172" s="170"/>
    </row>
    <row r="173" spans="1:12" ht="11.25" customHeight="1">
      <c r="A173" s="163" t="s">
        <v>420</v>
      </c>
      <c r="B173" s="163" t="s">
        <v>1678</v>
      </c>
      <c r="C173" s="164">
        <v>2.11</v>
      </c>
      <c r="D173" s="165">
        <v>1.4208000000000001</v>
      </c>
      <c r="E173" s="165">
        <v>1.4208000000000001</v>
      </c>
      <c r="F173" s="166">
        <v>1</v>
      </c>
      <c r="G173" s="165">
        <f t="shared" si="4"/>
        <v>1.4208000000000001</v>
      </c>
      <c r="H173" s="164">
        <v>1.2</v>
      </c>
      <c r="I173" s="167">
        <f t="shared" si="5"/>
        <v>1.70496</v>
      </c>
      <c r="J173" s="168" t="s">
        <v>1227</v>
      </c>
      <c r="K173" s="169" t="s">
        <v>1229</v>
      </c>
      <c r="L173" s="170"/>
    </row>
    <row r="174" spans="1:12" ht="11.25" customHeight="1">
      <c r="A174" s="151" t="s">
        <v>421</v>
      </c>
      <c r="B174" s="151" t="s">
        <v>1678</v>
      </c>
      <c r="C174" s="171">
        <v>3.68</v>
      </c>
      <c r="D174" s="172">
        <v>1.9634</v>
      </c>
      <c r="E174" s="172">
        <v>1.9634</v>
      </c>
      <c r="F174" s="173">
        <v>1</v>
      </c>
      <c r="G174" s="172">
        <f t="shared" si="4"/>
        <v>1.9634</v>
      </c>
      <c r="H174" s="171">
        <v>1.2</v>
      </c>
      <c r="I174" s="174">
        <f t="shared" si="5"/>
        <v>2.35608</v>
      </c>
      <c r="J174" s="175" t="s">
        <v>1227</v>
      </c>
      <c r="K174" s="176" t="s">
        <v>1229</v>
      </c>
      <c r="L174" s="170"/>
    </row>
    <row r="175" spans="1:12" ht="11.25" customHeight="1">
      <c r="A175" s="151" t="s">
        <v>422</v>
      </c>
      <c r="B175" s="151" t="s">
        <v>1678</v>
      </c>
      <c r="C175" s="171">
        <v>8.43</v>
      </c>
      <c r="D175" s="172">
        <v>3.6964999999999999</v>
      </c>
      <c r="E175" s="172">
        <v>3.6964999999999999</v>
      </c>
      <c r="F175" s="173">
        <v>1</v>
      </c>
      <c r="G175" s="172">
        <f t="shared" si="4"/>
        <v>3.6964999999999999</v>
      </c>
      <c r="H175" s="171">
        <v>1.2</v>
      </c>
      <c r="I175" s="174">
        <f t="shared" si="5"/>
        <v>4.4358000000000004</v>
      </c>
      <c r="J175" s="175" t="s">
        <v>1227</v>
      </c>
      <c r="K175" s="176" t="s">
        <v>1229</v>
      </c>
      <c r="L175" s="170"/>
    </row>
    <row r="176" spans="1:12" ht="11.25" customHeight="1">
      <c r="A176" s="177" t="s">
        <v>423</v>
      </c>
      <c r="B176" s="177" t="s">
        <v>1678</v>
      </c>
      <c r="C176" s="178">
        <v>15.8</v>
      </c>
      <c r="D176" s="179">
        <v>5.3000999999999996</v>
      </c>
      <c r="E176" s="179">
        <v>5.3000999999999996</v>
      </c>
      <c r="F176" s="180">
        <v>1</v>
      </c>
      <c r="G176" s="179">
        <f t="shared" si="4"/>
        <v>5.3000999999999996</v>
      </c>
      <c r="H176" s="178">
        <v>1.2</v>
      </c>
      <c r="I176" s="181">
        <f t="shared" si="5"/>
        <v>6.3601200000000002</v>
      </c>
      <c r="J176" s="182" t="s">
        <v>1227</v>
      </c>
      <c r="K176" s="183" t="s">
        <v>1229</v>
      </c>
      <c r="L176" s="170"/>
    </row>
    <row r="177" spans="1:12" ht="11.25" customHeight="1">
      <c r="A177" s="163" t="s">
        <v>424</v>
      </c>
      <c r="B177" s="163" t="s">
        <v>1679</v>
      </c>
      <c r="C177" s="164">
        <v>3.1</v>
      </c>
      <c r="D177" s="165">
        <v>1.5506</v>
      </c>
      <c r="E177" s="165">
        <v>1.5506</v>
      </c>
      <c r="F177" s="166">
        <v>1</v>
      </c>
      <c r="G177" s="165">
        <f t="shared" si="4"/>
        <v>1.5506</v>
      </c>
      <c r="H177" s="164">
        <v>1.2</v>
      </c>
      <c r="I177" s="167">
        <f t="shared" si="5"/>
        <v>1.8607199999999999</v>
      </c>
      <c r="J177" s="168" t="s">
        <v>1227</v>
      </c>
      <c r="K177" s="169" t="s">
        <v>1229</v>
      </c>
      <c r="L177" s="170"/>
    </row>
    <row r="178" spans="1:12" ht="11.25" customHeight="1">
      <c r="A178" s="151" t="s">
        <v>425</v>
      </c>
      <c r="B178" s="151" t="s">
        <v>1679</v>
      </c>
      <c r="C178" s="171">
        <v>6.31</v>
      </c>
      <c r="D178" s="172">
        <v>2.5165999999999999</v>
      </c>
      <c r="E178" s="172">
        <v>2.5165999999999999</v>
      </c>
      <c r="F178" s="173">
        <v>1</v>
      </c>
      <c r="G178" s="172">
        <f t="shared" si="4"/>
        <v>2.5165999999999999</v>
      </c>
      <c r="H178" s="171">
        <v>1.2</v>
      </c>
      <c r="I178" s="174">
        <f t="shared" si="5"/>
        <v>3.0199199999999999</v>
      </c>
      <c r="J178" s="175" t="s">
        <v>1227</v>
      </c>
      <c r="K178" s="176" t="s">
        <v>1229</v>
      </c>
      <c r="L178" s="170"/>
    </row>
    <row r="179" spans="1:12" ht="11.25" customHeight="1">
      <c r="A179" s="151" t="s">
        <v>426</v>
      </c>
      <c r="B179" s="151" t="s">
        <v>1679</v>
      </c>
      <c r="C179" s="171">
        <v>11.53</v>
      </c>
      <c r="D179" s="172">
        <v>3.9546999999999999</v>
      </c>
      <c r="E179" s="172">
        <v>3.9546999999999999</v>
      </c>
      <c r="F179" s="173">
        <v>1</v>
      </c>
      <c r="G179" s="172">
        <f t="shared" si="4"/>
        <v>3.9546999999999999</v>
      </c>
      <c r="H179" s="171">
        <v>1.2</v>
      </c>
      <c r="I179" s="174">
        <f t="shared" si="5"/>
        <v>4.7456399999999999</v>
      </c>
      <c r="J179" s="175" t="s">
        <v>1227</v>
      </c>
      <c r="K179" s="176" t="s">
        <v>1229</v>
      </c>
      <c r="L179" s="170"/>
    </row>
    <row r="180" spans="1:12" ht="11.25" customHeight="1">
      <c r="A180" s="177" t="s">
        <v>427</v>
      </c>
      <c r="B180" s="177" t="s">
        <v>1679</v>
      </c>
      <c r="C180" s="178">
        <v>20.62</v>
      </c>
      <c r="D180" s="179">
        <v>6.2262000000000004</v>
      </c>
      <c r="E180" s="179">
        <v>6.2262000000000004</v>
      </c>
      <c r="F180" s="180">
        <v>1</v>
      </c>
      <c r="G180" s="179">
        <f t="shared" si="4"/>
        <v>6.2262000000000004</v>
      </c>
      <c r="H180" s="178">
        <v>1.2</v>
      </c>
      <c r="I180" s="181">
        <f t="shared" si="5"/>
        <v>7.4714400000000003</v>
      </c>
      <c r="J180" s="182" t="s">
        <v>1227</v>
      </c>
      <c r="K180" s="183" t="s">
        <v>1229</v>
      </c>
      <c r="L180" s="170"/>
    </row>
    <row r="181" spans="1:12" ht="11.25" customHeight="1">
      <c r="A181" s="163" t="s">
        <v>428</v>
      </c>
      <c r="B181" s="163" t="s">
        <v>1680</v>
      </c>
      <c r="C181" s="164">
        <v>1.91</v>
      </c>
      <c r="D181" s="165">
        <v>1.2926</v>
      </c>
      <c r="E181" s="165">
        <v>1.2926</v>
      </c>
      <c r="F181" s="166">
        <v>1</v>
      </c>
      <c r="G181" s="165">
        <f t="shared" si="4"/>
        <v>1.2926</v>
      </c>
      <c r="H181" s="164">
        <v>1.2</v>
      </c>
      <c r="I181" s="167">
        <f t="shared" si="5"/>
        <v>1.5511200000000001</v>
      </c>
      <c r="J181" s="168" t="s">
        <v>1227</v>
      </c>
      <c r="K181" s="169" t="s">
        <v>1229</v>
      </c>
      <c r="L181" s="170"/>
    </row>
    <row r="182" spans="1:12" ht="11.25" customHeight="1">
      <c r="A182" s="151" t="s">
        <v>429</v>
      </c>
      <c r="B182" s="151" t="s">
        <v>1680</v>
      </c>
      <c r="C182" s="171">
        <v>2.67</v>
      </c>
      <c r="D182" s="172">
        <v>1.6367</v>
      </c>
      <c r="E182" s="172">
        <v>1.6367</v>
      </c>
      <c r="F182" s="173">
        <v>1</v>
      </c>
      <c r="G182" s="172">
        <f t="shared" si="4"/>
        <v>1.6367</v>
      </c>
      <c r="H182" s="171">
        <v>1.2</v>
      </c>
      <c r="I182" s="174">
        <f t="shared" si="5"/>
        <v>1.96404</v>
      </c>
      <c r="J182" s="175" t="s">
        <v>1227</v>
      </c>
      <c r="K182" s="176" t="s">
        <v>1229</v>
      </c>
      <c r="L182" s="170"/>
    </row>
    <row r="183" spans="1:12" ht="11.25" customHeight="1">
      <c r="A183" s="151" t="s">
        <v>430</v>
      </c>
      <c r="B183" s="151" t="s">
        <v>1680</v>
      </c>
      <c r="C183" s="171">
        <v>5.83</v>
      </c>
      <c r="D183" s="172">
        <v>2.4508999999999999</v>
      </c>
      <c r="E183" s="172">
        <v>2.4508999999999999</v>
      </c>
      <c r="F183" s="173">
        <v>1</v>
      </c>
      <c r="G183" s="172">
        <f t="shared" si="4"/>
        <v>2.4508999999999999</v>
      </c>
      <c r="H183" s="171">
        <v>1.2</v>
      </c>
      <c r="I183" s="174">
        <f t="shared" si="5"/>
        <v>2.9410799999999999</v>
      </c>
      <c r="J183" s="175" t="s">
        <v>1227</v>
      </c>
      <c r="K183" s="176" t="s">
        <v>1229</v>
      </c>
      <c r="L183" s="170"/>
    </row>
    <row r="184" spans="1:12" ht="11.25" customHeight="1">
      <c r="A184" s="177" t="s">
        <v>431</v>
      </c>
      <c r="B184" s="177" t="s">
        <v>1680</v>
      </c>
      <c r="C184" s="178">
        <v>15.22</v>
      </c>
      <c r="D184" s="179">
        <v>4.5305999999999997</v>
      </c>
      <c r="E184" s="179">
        <v>4.5305999999999997</v>
      </c>
      <c r="F184" s="180">
        <v>1</v>
      </c>
      <c r="G184" s="179">
        <f t="shared" si="4"/>
        <v>4.5305999999999997</v>
      </c>
      <c r="H184" s="178">
        <v>1.2</v>
      </c>
      <c r="I184" s="181">
        <f t="shared" si="5"/>
        <v>5.4367200000000002</v>
      </c>
      <c r="J184" s="182" t="s">
        <v>1227</v>
      </c>
      <c r="K184" s="183" t="s">
        <v>1229</v>
      </c>
      <c r="L184" s="170"/>
    </row>
    <row r="185" spans="1:12" ht="11.25" customHeight="1">
      <c r="A185" s="163" t="s">
        <v>432</v>
      </c>
      <c r="B185" s="163" t="s">
        <v>1681</v>
      </c>
      <c r="C185" s="164">
        <v>1.43</v>
      </c>
      <c r="D185" s="165">
        <v>0.83230000000000004</v>
      </c>
      <c r="E185" s="165">
        <v>0.83230000000000004</v>
      </c>
      <c r="F185" s="166">
        <v>1</v>
      </c>
      <c r="G185" s="165">
        <f t="shared" si="4"/>
        <v>0.83230000000000004</v>
      </c>
      <c r="H185" s="164">
        <v>1.2</v>
      </c>
      <c r="I185" s="167">
        <f t="shared" si="5"/>
        <v>0.99875999999999998</v>
      </c>
      <c r="J185" s="168" t="s">
        <v>1227</v>
      </c>
      <c r="K185" s="169" t="s">
        <v>1229</v>
      </c>
      <c r="L185" s="170"/>
    </row>
    <row r="186" spans="1:12" ht="11.25" customHeight="1">
      <c r="A186" s="151" t="s">
        <v>433</v>
      </c>
      <c r="B186" s="151" t="s">
        <v>1681</v>
      </c>
      <c r="C186" s="171">
        <v>1.85</v>
      </c>
      <c r="D186" s="172">
        <v>0.93030000000000002</v>
      </c>
      <c r="E186" s="172">
        <v>0.93030000000000002</v>
      </c>
      <c r="F186" s="173">
        <v>1</v>
      </c>
      <c r="G186" s="172">
        <f t="shared" si="4"/>
        <v>0.93030000000000002</v>
      </c>
      <c r="H186" s="171">
        <v>1.2</v>
      </c>
      <c r="I186" s="174">
        <f t="shared" si="5"/>
        <v>1.11636</v>
      </c>
      <c r="J186" s="175" t="s">
        <v>1227</v>
      </c>
      <c r="K186" s="176" t="s">
        <v>1229</v>
      </c>
      <c r="L186" s="170"/>
    </row>
    <row r="187" spans="1:12" ht="11.25" customHeight="1">
      <c r="A187" s="151" t="s">
        <v>434</v>
      </c>
      <c r="B187" s="151" t="s">
        <v>1681</v>
      </c>
      <c r="C187" s="171">
        <v>3.08</v>
      </c>
      <c r="D187" s="172">
        <v>1.2264999999999999</v>
      </c>
      <c r="E187" s="172">
        <v>1.2264999999999999</v>
      </c>
      <c r="F187" s="173">
        <v>1</v>
      </c>
      <c r="G187" s="172">
        <f t="shared" si="4"/>
        <v>1.2264999999999999</v>
      </c>
      <c r="H187" s="171">
        <v>1.2</v>
      </c>
      <c r="I187" s="174">
        <f t="shared" si="5"/>
        <v>1.4718</v>
      </c>
      <c r="J187" s="175" t="s">
        <v>1227</v>
      </c>
      <c r="K187" s="176" t="s">
        <v>1229</v>
      </c>
      <c r="L187" s="170"/>
    </row>
    <row r="188" spans="1:12" ht="11.25" customHeight="1">
      <c r="A188" s="177" t="s">
        <v>435</v>
      </c>
      <c r="B188" s="177" t="s">
        <v>1681</v>
      </c>
      <c r="C188" s="178">
        <v>9.56</v>
      </c>
      <c r="D188" s="179">
        <v>2.218</v>
      </c>
      <c r="E188" s="179">
        <v>2.218</v>
      </c>
      <c r="F188" s="180">
        <v>1</v>
      </c>
      <c r="G188" s="179">
        <f t="shared" si="4"/>
        <v>2.218</v>
      </c>
      <c r="H188" s="178">
        <v>1.2</v>
      </c>
      <c r="I188" s="181">
        <f t="shared" si="5"/>
        <v>2.6616</v>
      </c>
      <c r="J188" s="182" t="s">
        <v>1227</v>
      </c>
      <c r="K188" s="183" t="s">
        <v>1229</v>
      </c>
      <c r="L188" s="170"/>
    </row>
    <row r="189" spans="1:12" ht="11.25" customHeight="1">
      <c r="A189" s="163" t="s">
        <v>436</v>
      </c>
      <c r="B189" s="163" t="s">
        <v>1682</v>
      </c>
      <c r="C189" s="164">
        <v>1.41</v>
      </c>
      <c r="D189" s="165">
        <v>0.52300000000000002</v>
      </c>
      <c r="E189" s="165">
        <v>0.52300000000000002</v>
      </c>
      <c r="F189" s="166">
        <v>1</v>
      </c>
      <c r="G189" s="165">
        <f t="shared" si="4"/>
        <v>0.52300000000000002</v>
      </c>
      <c r="H189" s="164">
        <v>1.2</v>
      </c>
      <c r="I189" s="167">
        <f t="shared" si="5"/>
        <v>0.62760000000000005</v>
      </c>
      <c r="J189" s="168" t="s">
        <v>1227</v>
      </c>
      <c r="K189" s="169" t="s">
        <v>1229</v>
      </c>
      <c r="L189" s="170"/>
    </row>
    <row r="190" spans="1:12" ht="11.25" customHeight="1">
      <c r="A190" s="151" t="s">
        <v>437</v>
      </c>
      <c r="B190" s="151" t="s">
        <v>1682</v>
      </c>
      <c r="C190" s="171">
        <v>2.41</v>
      </c>
      <c r="D190" s="172">
        <v>0.84299999999999997</v>
      </c>
      <c r="E190" s="172">
        <v>0.84299999999999997</v>
      </c>
      <c r="F190" s="173">
        <v>1</v>
      </c>
      <c r="G190" s="172">
        <f t="shared" si="4"/>
        <v>0.84299999999999997</v>
      </c>
      <c r="H190" s="171">
        <v>1.2</v>
      </c>
      <c r="I190" s="174">
        <f t="shared" si="5"/>
        <v>1.0116000000000001</v>
      </c>
      <c r="J190" s="175" t="s">
        <v>1227</v>
      </c>
      <c r="K190" s="176" t="s">
        <v>1229</v>
      </c>
      <c r="L190" s="170"/>
    </row>
    <row r="191" spans="1:12" ht="11.25" customHeight="1">
      <c r="A191" s="151" t="s">
        <v>438</v>
      </c>
      <c r="B191" s="151" t="s">
        <v>1682</v>
      </c>
      <c r="C191" s="171">
        <v>4.88</v>
      </c>
      <c r="D191" s="172">
        <v>1.2346999999999999</v>
      </c>
      <c r="E191" s="172">
        <v>1.2346999999999999</v>
      </c>
      <c r="F191" s="173">
        <v>1</v>
      </c>
      <c r="G191" s="172">
        <f t="shared" si="4"/>
        <v>1.2346999999999999</v>
      </c>
      <c r="H191" s="171">
        <v>1.2</v>
      </c>
      <c r="I191" s="174">
        <f t="shared" si="5"/>
        <v>1.4816400000000001</v>
      </c>
      <c r="J191" s="175" t="s">
        <v>1227</v>
      </c>
      <c r="K191" s="176" t="s">
        <v>1229</v>
      </c>
      <c r="L191" s="170"/>
    </row>
    <row r="192" spans="1:12" ht="11.25" customHeight="1">
      <c r="A192" s="177" t="s">
        <v>439</v>
      </c>
      <c r="B192" s="177" t="s">
        <v>1682</v>
      </c>
      <c r="C192" s="178">
        <v>10.45</v>
      </c>
      <c r="D192" s="179">
        <v>2.1541000000000001</v>
      </c>
      <c r="E192" s="179">
        <v>2.1541000000000001</v>
      </c>
      <c r="F192" s="180">
        <v>1</v>
      </c>
      <c r="G192" s="179">
        <f t="shared" si="4"/>
        <v>2.1541000000000001</v>
      </c>
      <c r="H192" s="178">
        <v>1.2</v>
      </c>
      <c r="I192" s="181">
        <f t="shared" si="5"/>
        <v>2.5849199999999999</v>
      </c>
      <c r="J192" s="182" t="s">
        <v>1227</v>
      </c>
      <c r="K192" s="183" t="s">
        <v>1229</v>
      </c>
      <c r="L192" s="170"/>
    </row>
    <row r="193" spans="1:12" ht="11.25" customHeight="1">
      <c r="A193" s="163" t="s">
        <v>440</v>
      </c>
      <c r="B193" s="163" t="s">
        <v>1683</v>
      </c>
      <c r="C193" s="164">
        <v>2.52</v>
      </c>
      <c r="D193" s="165">
        <v>0.81100000000000005</v>
      </c>
      <c r="E193" s="165">
        <v>0.81100000000000005</v>
      </c>
      <c r="F193" s="166">
        <v>1</v>
      </c>
      <c r="G193" s="165">
        <f t="shared" si="4"/>
        <v>0.81100000000000005</v>
      </c>
      <c r="H193" s="164">
        <v>1.2</v>
      </c>
      <c r="I193" s="167">
        <f t="shared" si="5"/>
        <v>0.97319999999999995</v>
      </c>
      <c r="J193" s="168" t="s">
        <v>1227</v>
      </c>
      <c r="K193" s="169" t="s">
        <v>1229</v>
      </c>
      <c r="L193" s="170"/>
    </row>
    <row r="194" spans="1:12" ht="11.25" customHeight="1">
      <c r="A194" s="151" t="s">
        <v>441</v>
      </c>
      <c r="B194" s="151" t="s">
        <v>1683</v>
      </c>
      <c r="C194" s="171">
        <v>4.47</v>
      </c>
      <c r="D194" s="172">
        <v>1.3234999999999999</v>
      </c>
      <c r="E194" s="172">
        <v>1.3234999999999999</v>
      </c>
      <c r="F194" s="173">
        <v>1</v>
      </c>
      <c r="G194" s="172">
        <f t="shared" si="4"/>
        <v>1.3234999999999999</v>
      </c>
      <c r="H194" s="171">
        <v>1.2</v>
      </c>
      <c r="I194" s="174">
        <f t="shared" si="5"/>
        <v>1.5882000000000001</v>
      </c>
      <c r="J194" s="175" t="s">
        <v>1227</v>
      </c>
      <c r="K194" s="176" t="s">
        <v>1229</v>
      </c>
      <c r="L194" s="170"/>
    </row>
    <row r="195" spans="1:12" ht="11.25" customHeight="1">
      <c r="A195" s="151" t="s">
        <v>442</v>
      </c>
      <c r="B195" s="151" t="s">
        <v>1683</v>
      </c>
      <c r="C195" s="171">
        <v>8.5399999999999991</v>
      </c>
      <c r="D195" s="172">
        <v>2.0709</v>
      </c>
      <c r="E195" s="172">
        <v>2.0709</v>
      </c>
      <c r="F195" s="173">
        <v>1</v>
      </c>
      <c r="G195" s="172">
        <f t="shared" si="4"/>
        <v>2.0709</v>
      </c>
      <c r="H195" s="171">
        <v>1.2</v>
      </c>
      <c r="I195" s="174">
        <f t="shared" si="5"/>
        <v>2.48508</v>
      </c>
      <c r="J195" s="175" t="s">
        <v>1227</v>
      </c>
      <c r="K195" s="176" t="s">
        <v>1229</v>
      </c>
      <c r="L195" s="170"/>
    </row>
    <row r="196" spans="1:12" ht="11.25" customHeight="1">
      <c r="A196" s="177" t="s">
        <v>443</v>
      </c>
      <c r="B196" s="177" t="s">
        <v>1683</v>
      </c>
      <c r="C196" s="178">
        <v>14.99</v>
      </c>
      <c r="D196" s="179">
        <v>3.5392000000000001</v>
      </c>
      <c r="E196" s="179">
        <v>3.5392000000000001</v>
      </c>
      <c r="F196" s="180">
        <v>1</v>
      </c>
      <c r="G196" s="179">
        <f t="shared" si="4"/>
        <v>3.5392000000000001</v>
      </c>
      <c r="H196" s="178">
        <v>1.2</v>
      </c>
      <c r="I196" s="181">
        <f t="shared" si="5"/>
        <v>4.2470400000000001</v>
      </c>
      <c r="J196" s="182" t="s">
        <v>1227</v>
      </c>
      <c r="K196" s="183" t="s">
        <v>1229</v>
      </c>
      <c r="L196" s="170"/>
    </row>
    <row r="197" spans="1:12" ht="11.25" customHeight="1">
      <c r="A197" s="163" t="s">
        <v>444</v>
      </c>
      <c r="B197" s="163" t="s">
        <v>1684</v>
      </c>
      <c r="C197" s="164">
        <v>2.46</v>
      </c>
      <c r="D197" s="165">
        <v>0.74150000000000005</v>
      </c>
      <c r="E197" s="165">
        <v>0.74150000000000005</v>
      </c>
      <c r="F197" s="166">
        <v>1</v>
      </c>
      <c r="G197" s="165">
        <f t="shared" si="4"/>
        <v>0.74150000000000005</v>
      </c>
      <c r="H197" s="164">
        <v>1.2</v>
      </c>
      <c r="I197" s="167">
        <f t="shared" si="5"/>
        <v>0.88980000000000004</v>
      </c>
      <c r="J197" s="168" t="s">
        <v>1227</v>
      </c>
      <c r="K197" s="169" t="s">
        <v>1229</v>
      </c>
      <c r="L197" s="170"/>
    </row>
    <row r="198" spans="1:12" ht="11.25" customHeight="1">
      <c r="A198" s="151" t="s">
        <v>445</v>
      </c>
      <c r="B198" s="151" t="s">
        <v>1684</v>
      </c>
      <c r="C198" s="171">
        <v>4.09</v>
      </c>
      <c r="D198" s="172">
        <v>0.80200000000000005</v>
      </c>
      <c r="E198" s="172">
        <v>0.80200000000000005</v>
      </c>
      <c r="F198" s="173">
        <v>1</v>
      </c>
      <c r="G198" s="172">
        <f t="shared" si="4"/>
        <v>0.80200000000000005</v>
      </c>
      <c r="H198" s="171">
        <v>1.2</v>
      </c>
      <c r="I198" s="174">
        <f t="shared" si="5"/>
        <v>0.96240000000000003</v>
      </c>
      <c r="J198" s="175" t="s">
        <v>1227</v>
      </c>
      <c r="K198" s="176" t="s">
        <v>1229</v>
      </c>
      <c r="L198" s="170"/>
    </row>
    <row r="199" spans="1:12" ht="11.25" customHeight="1">
      <c r="A199" s="151" t="s">
        <v>446</v>
      </c>
      <c r="B199" s="151" t="s">
        <v>1684</v>
      </c>
      <c r="C199" s="171">
        <v>6.91</v>
      </c>
      <c r="D199" s="172">
        <v>1.1890000000000001</v>
      </c>
      <c r="E199" s="172">
        <v>1.1890000000000001</v>
      </c>
      <c r="F199" s="173">
        <v>1</v>
      </c>
      <c r="G199" s="172">
        <f t="shared" si="4"/>
        <v>1.1890000000000001</v>
      </c>
      <c r="H199" s="171">
        <v>1.2</v>
      </c>
      <c r="I199" s="174">
        <f t="shared" si="5"/>
        <v>1.4268000000000001</v>
      </c>
      <c r="J199" s="175" t="s">
        <v>1227</v>
      </c>
      <c r="K199" s="176" t="s">
        <v>1229</v>
      </c>
      <c r="L199" s="170"/>
    </row>
    <row r="200" spans="1:12" ht="11.25" customHeight="1">
      <c r="A200" s="177" t="s">
        <v>447</v>
      </c>
      <c r="B200" s="177" t="s">
        <v>1684</v>
      </c>
      <c r="C200" s="178">
        <v>11.11</v>
      </c>
      <c r="D200" s="179">
        <v>2.0221</v>
      </c>
      <c r="E200" s="179">
        <v>2.0221</v>
      </c>
      <c r="F200" s="180">
        <v>1</v>
      </c>
      <c r="G200" s="179">
        <f t="shared" si="4"/>
        <v>2.0221</v>
      </c>
      <c r="H200" s="178">
        <v>1.2</v>
      </c>
      <c r="I200" s="181">
        <f t="shared" si="5"/>
        <v>2.42652</v>
      </c>
      <c r="J200" s="182" t="s">
        <v>1227</v>
      </c>
      <c r="K200" s="183" t="s">
        <v>1229</v>
      </c>
      <c r="L200" s="170"/>
    </row>
    <row r="201" spans="1:12" ht="11.25" customHeight="1">
      <c r="A201" s="163" t="s">
        <v>448</v>
      </c>
      <c r="B201" s="163" t="s">
        <v>1685</v>
      </c>
      <c r="C201" s="164">
        <v>1.92</v>
      </c>
      <c r="D201" s="165">
        <v>0.55400000000000005</v>
      </c>
      <c r="E201" s="165">
        <v>0.55400000000000005</v>
      </c>
      <c r="F201" s="166">
        <v>1</v>
      </c>
      <c r="G201" s="165">
        <f t="shared" si="4"/>
        <v>0.55400000000000005</v>
      </c>
      <c r="H201" s="164">
        <v>1.2</v>
      </c>
      <c r="I201" s="167">
        <f t="shared" si="5"/>
        <v>0.66479999999999995</v>
      </c>
      <c r="J201" s="168" t="s">
        <v>1227</v>
      </c>
      <c r="K201" s="169" t="s">
        <v>1229</v>
      </c>
      <c r="L201" s="170"/>
    </row>
    <row r="202" spans="1:12" ht="11.25" customHeight="1">
      <c r="A202" s="151" t="s">
        <v>449</v>
      </c>
      <c r="B202" s="151" t="s">
        <v>1685</v>
      </c>
      <c r="C202" s="171">
        <v>2.4900000000000002</v>
      </c>
      <c r="D202" s="172">
        <v>0.63109999999999999</v>
      </c>
      <c r="E202" s="172">
        <v>0.63109999999999999</v>
      </c>
      <c r="F202" s="173">
        <v>1</v>
      </c>
      <c r="G202" s="172">
        <f t="shared" si="4"/>
        <v>0.63109999999999999</v>
      </c>
      <c r="H202" s="171">
        <v>1.2</v>
      </c>
      <c r="I202" s="174">
        <f t="shared" si="5"/>
        <v>0.75731999999999999</v>
      </c>
      <c r="J202" s="175" t="s">
        <v>1227</v>
      </c>
      <c r="K202" s="176" t="s">
        <v>1229</v>
      </c>
      <c r="L202" s="170"/>
    </row>
    <row r="203" spans="1:12" ht="11.25" customHeight="1">
      <c r="A203" s="151" t="s">
        <v>450</v>
      </c>
      <c r="B203" s="151" t="s">
        <v>1685</v>
      </c>
      <c r="C203" s="171">
        <v>3.6</v>
      </c>
      <c r="D203" s="172">
        <v>0.7964</v>
      </c>
      <c r="E203" s="172">
        <v>0.7964</v>
      </c>
      <c r="F203" s="173">
        <v>1</v>
      </c>
      <c r="G203" s="172">
        <f t="shared" si="4"/>
        <v>0.7964</v>
      </c>
      <c r="H203" s="171">
        <v>1.2</v>
      </c>
      <c r="I203" s="174">
        <f t="shared" si="5"/>
        <v>0.95567999999999997</v>
      </c>
      <c r="J203" s="175" t="s">
        <v>1227</v>
      </c>
      <c r="K203" s="176" t="s">
        <v>1229</v>
      </c>
      <c r="L203" s="170"/>
    </row>
    <row r="204" spans="1:12" ht="11.25" customHeight="1">
      <c r="A204" s="177" t="s">
        <v>451</v>
      </c>
      <c r="B204" s="177" t="s">
        <v>1685</v>
      </c>
      <c r="C204" s="178">
        <v>8.56</v>
      </c>
      <c r="D204" s="179">
        <v>1.4165000000000001</v>
      </c>
      <c r="E204" s="179">
        <v>1.4165000000000001</v>
      </c>
      <c r="F204" s="180">
        <v>1</v>
      </c>
      <c r="G204" s="179">
        <f t="shared" si="4"/>
        <v>1.4165000000000001</v>
      </c>
      <c r="H204" s="178">
        <v>1.2</v>
      </c>
      <c r="I204" s="181">
        <f t="shared" si="5"/>
        <v>1.6998</v>
      </c>
      <c r="J204" s="182" t="s">
        <v>1227</v>
      </c>
      <c r="K204" s="183" t="s">
        <v>1229</v>
      </c>
      <c r="L204" s="170"/>
    </row>
    <row r="205" spans="1:12" ht="11.25" customHeight="1">
      <c r="A205" s="163" t="s">
        <v>452</v>
      </c>
      <c r="B205" s="163" t="s">
        <v>1464</v>
      </c>
      <c r="C205" s="164">
        <v>1.85</v>
      </c>
      <c r="D205" s="165">
        <v>0.31780000000000003</v>
      </c>
      <c r="E205" s="165">
        <v>0.31780000000000003</v>
      </c>
      <c r="F205" s="166">
        <v>1</v>
      </c>
      <c r="G205" s="165">
        <f t="shared" ref="G205:G268" si="6">ROUND(F205*D205,5)</f>
        <v>0.31780000000000003</v>
      </c>
      <c r="H205" s="164">
        <v>1.25</v>
      </c>
      <c r="I205" s="167">
        <f t="shared" ref="I205:I268" si="7">ROUND(H205*G205,5)</f>
        <v>0.39724999999999999</v>
      </c>
      <c r="J205" s="168" t="s">
        <v>1230</v>
      </c>
      <c r="K205" s="169" t="s">
        <v>1231</v>
      </c>
      <c r="L205" s="170"/>
    </row>
    <row r="206" spans="1:12" ht="11.25" customHeight="1">
      <c r="A206" s="151" t="s">
        <v>453</v>
      </c>
      <c r="B206" s="151" t="s">
        <v>1464</v>
      </c>
      <c r="C206" s="171">
        <v>2.65</v>
      </c>
      <c r="D206" s="172">
        <v>0.48170000000000002</v>
      </c>
      <c r="E206" s="172">
        <v>0.48170000000000002</v>
      </c>
      <c r="F206" s="173">
        <v>1</v>
      </c>
      <c r="G206" s="172">
        <f t="shared" si="6"/>
        <v>0.48170000000000002</v>
      </c>
      <c r="H206" s="171">
        <v>1.25</v>
      </c>
      <c r="I206" s="174">
        <f t="shared" si="7"/>
        <v>0.60213000000000005</v>
      </c>
      <c r="J206" s="175" t="s">
        <v>1230</v>
      </c>
      <c r="K206" s="176" t="s">
        <v>1231</v>
      </c>
      <c r="L206" s="170"/>
    </row>
    <row r="207" spans="1:12" ht="11.25" customHeight="1">
      <c r="A207" s="151" t="s">
        <v>454</v>
      </c>
      <c r="B207" s="151" t="s">
        <v>1464</v>
      </c>
      <c r="C207" s="171">
        <v>4.16</v>
      </c>
      <c r="D207" s="172">
        <v>0.74099999999999999</v>
      </c>
      <c r="E207" s="172">
        <v>0.74099999999999999</v>
      </c>
      <c r="F207" s="173">
        <v>1</v>
      </c>
      <c r="G207" s="172">
        <f t="shared" si="6"/>
        <v>0.74099999999999999</v>
      </c>
      <c r="H207" s="171">
        <v>1.25</v>
      </c>
      <c r="I207" s="174">
        <f t="shared" si="7"/>
        <v>0.92625000000000002</v>
      </c>
      <c r="J207" s="175" t="s">
        <v>1230</v>
      </c>
      <c r="K207" s="176" t="s">
        <v>1231</v>
      </c>
      <c r="L207" s="170"/>
    </row>
    <row r="208" spans="1:12" ht="11.25" customHeight="1">
      <c r="A208" s="177" t="s">
        <v>455</v>
      </c>
      <c r="B208" s="177" t="s">
        <v>1464</v>
      </c>
      <c r="C208" s="178">
        <v>7.26</v>
      </c>
      <c r="D208" s="179">
        <v>1.4219999999999999</v>
      </c>
      <c r="E208" s="179">
        <v>1.4219999999999999</v>
      </c>
      <c r="F208" s="180">
        <v>1</v>
      </c>
      <c r="G208" s="179">
        <f t="shared" si="6"/>
        <v>1.4219999999999999</v>
      </c>
      <c r="H208" s="178">
        <v>1.25</v>
      </c>
      <c r="I208" s="181">
        <f t="shared" si="7"/>
        <v>1.7775000000000001</v>
      </c>
      <c r="J208" s="182" t="s">
        <v>1230</v>
      </c>
      <c r="K208" s="183" t="s">
        <v>1231</v>
      </c>
      <c r="L208" s="170"/>
    </row>
    <row r="209" spans="1:12" ht="11.25" customHeight="1">
      <c r="A209" s="163" t="s">
        <v>456</v>
      </c>
      <c r="B209" s="163" t="s">
        <v>1686</v>
      </c>
      <c r="C209" s="164">
        <v>2.04</v>
      </c>
      <c r="D209" s="165">
        <v>0.38040000000000002</v>
      </c>
      <c r="E209" s="165">
        <v>0.38040000000000002</v>
      </c>
      <c r="F209" s="166">
        <v>1</v>
      </c>
      <c r="G209" s="165">
        <f t="shared" si="6"/>
        <v>0.38040000000000002</v>
      </c>
      <c r="H209" s="164">
        <v>1.2</v>
      </c>
      <c r="I209" s="167">
        <f t="shared" si="7"/>
        <v>0.45648</v>
      </c>
      <c r="J209" s="168" t="s">
        <v>1227</v>
      </c>
      <c r="K209" s="169" t="s">
        <v>1229</v>
      </c>
      <c r="L209" s="170"/>
    </row>
    <row r="210" spans="1:12" ht="11.25" customHeight="1">
      <c r="A210" s="151" t="s">
        <v>457</v>
      </c>
      <c r="B210" s="151" t="s">
        <v>1686</v>
      </c>
      <c r="C210" s="171">
        <v>2.73</v>
      </c>
      <c r="D210" s="172">
        <v>0.53259999999999996</v>
      </c>
      <c r="E210" s="172">
        <v>0.53259999999999996</v>
      </c>
      <c r="F210" s="173">
        <v>1</v>
      </c>
      <c r="G210" s="172">
        <f t="shared" si="6"/>
        <v>0.53259999999999996</v>
      </c>
      <c r="H210" s="171">
        <v>1.2</v>
      </c>
      <c r="I210" s="174">
        <f t="shared" si="7"/>
        <v>0.63912000000000002</v>
      </c>
      <c r="J210" s="175" t="s">
        <v>1227</v>
      </c>
      <c r="K210" s="176" t="s">
        <v>1229</v>
      </c>
      <c r="L210" s="170"/>
    </row>
    <row r="211" spans="1:12" ht="11.25" customHeight="1">
      <c r="A211" s="151" t="s">
        <v>458</v>
      </c>
      <c r="B211" s="151" t="s">
        <v>1686</v>
      </c>
      <c r="C211" s="171">
        <v>4.26</v>
      </c>
      <c r="D211" s="172">
        <v>0.80089999999999995</v>
      </c>
      <c r="E211" s="172">
        <v>0.80089999999999995</v>
      </c>
      <c r="F211" s="173">
        <v>1</v>
      </c>
      <c r="G211" s="172">
        <f t="shared" si="6"/>
        <v>0.80089999999999995</v>
      </c>
      <c r="H211" s="171">
        <v>1.2</v>
      </c>
      <c r="I211" s="174">
        <f t="shared" si="7"/>
        <v>0.96108000000000005</v>
      </c>
      <c r="J211" s="175" t="s">
        <v>1227</v>
      </c>
      <c r="K211" s="176" t="s">
        <v>1229</v>
      </c>
      <c r="L211" s="170"/>
    </row>
    <row r="212" spans="1:12" ht="11.25" customHeight="1">
      <c r="A212" s="177" t="s">
        <v>459</v>
      </c>
      <c r="B212" s="177" t="s">
        <v>1686</v>
      </c>
      <c r="C212" s="178">
        <v>13.21</v>
      </c>
      <c r="D212" s="179">
        <v>1.8288</v>
      </c>
      <c r="E212" s="179">
        <v>1.8288</v>
      </c>
      <c r="F212" s="180">
        <v>1</v>
      </c>
      <c r="G212" s="179">
        <f t="shared" si="6"/>
        <v>1.8288</v>
      </c>
      <c r="H212" s="178">
        <v>1.2</v>
      </c>
      <c r="I212" s="181">
        <f t="shared" si="7"/>
        <v>2.1945600000000001</v>
      </c>
      <c r="J212" s="182" t="s">
        <v>1227</v>
      </c>
      <c r="K212" s="183" t="s">
        <v>1229</v>
      </c>
      <c r="L212" s="170"/>
    </row>
    <row r="213" spans="1:12" ht="11.25" customHeight="1">
      <c r="A213" s="163" t="s">
        <v>460</v>
      </c>
      <c r="B213" s="163" t="s">
        <v>1687</v>
      </c>
      <c r="C213" s="164">
        <v>2.23</v>
      </c>
      <c r="D213" s="165">
        <v>0.43880000000000002</v>
      </c>
      <c r="E213" s="165">
        <v>0.43880000000000002</v>
      </c>
      <c r="F213" s="166">
        <v>1</v>
      </c>
      <c r="G213" s="165">
        <f t="shared" si="6"/>
        <v>0.43880000000000002</v>
      </c>
      <c r="H213" s="164">
        <v>1.2</v>
      </c>
      <c r="I213" s="167">
        <f t="shared" si="7"/>
        <v>0.52656000000000003</v>
      </c>
      <c r="J213" s="168" t="s">
        <v>1227</v>
      </c>
      <c r="K213" s="169" t="s">
        <v>1229</v>
      </c>
      <c r="L213" s="170"/>
    </row>
    <row r="214" spans="1:12" ht="11.25" customHeight="1">
      <c r="A214" s="151" t="s">
        <v>461</v>
      </c>
      <c r="B214" s="151" t="s">
        <v>1687</v>
      </c>
      <c r="C214" s="171">
        <v>2.85</v>
      </c>
      <c r="D214" s="172">
        <v>0.62980000000000003</v>
      </c>
      <c r="E214" s="172">
        <v>0.62980000000000003</v>
      </c>
      <c r="F214" s="173">
        <v>1</v>
      </c>
      <c r="G214" s="172">
        <f t="shared" si="6"/>
        <v>0.62980000000000003</v>
      </c>
      <c r="H214" s="171">
        <v>1.2</v>
      </c>
      <c r="I214" s="174">
        <f t="shared" si="7"/>
        <v>0.75575999999999999</v>
      </c>
      <c r="J214" s="175" t="s">
        <v>1227</v>
      </c>
      <c r="K214" s="176" t="s">
        <v>1229</v>
      </c>
      <c r="L214" s="170"/>
    </row>
    <row r="215" spans="1:12" ht="11.25" customHeight="1">
      <c r="A215" s="151" t="s">
        <v>462</v>
      </c>
      <c r="B215" s="151" t="s">
        <v>1687</v>
      </c>
      <c r="C215" s="171">
        <v>4.8899999999999997</v>
      </c>
      <c r="D215" s="172">
        <v>0.95209999999999995</v>
      </c>
      <c r="E215" s="172">
        <v>0.95209999999999995</v>
      </c>
      <c r="F215" s="173">
        <v>1</v>
      </c>
      <c r="G215" s="172">
        <f t="shared" si="6"/>
        <v>0.95209999999999995</v>
      </c>
      <c r="H215" s="171">
        <v>1.2</v>
      </c>
      <c r="I215" s="174">
        <f t="shared" si="7"/>
        <v>1.14252</v>
      </c>
      <c r="J215" s="175" t="s">
        <v>1227</v>
      </c>
      <c r="K215" s="176" t="s">
        <v>1229</v>
      </c>
      <c r="L215" s="170"/>
    </row>
    <row r="216" spans="1:12" ht="11.25" customHeight="1">
      <c r="A216" s="177" t="s">
        <v>463</v>
      </c>
      <c r="B216" s="177" t="s">
        <v>1687</v>
      </c>
      <c r="C216" s="178">
        <v>8.67</v>
      </c>
      <c r="D216" s="179">
        <v>1.7539</v>
      </c>
      <c r="E216" s="179">
        <v>1.7539</v>
      </c>
      <c r="F216" s="180">
        <v>1</v>
      </c>
      <c r="G216" s="179">
        <f t="shared" si="6"/>
        <v>1.7539</v>
      </c>
      <c r="H216" s="178">
        <v>1.2</v>
      </c>
      <c r="I216" s="181">
        <f t="shared" si="7"/>
        <v>2.1046800000000001</v>
      </c>
      <c r="J216" s="182" t="s">
        <v>1227</v>
      </c>
      <c r="K216" s="183" t="s">
        <v>1229</v>
      </c>
      <c r="L216" s="170"/>
    </row>
    <row r="217" spans="1:12" ht="11.25" customHeight="1">
      <c r="A217" s="163" t="s">
        <v>464</v>
      </c>
      <c r="B217" s="163" t="s">
        <v>1643</v>
      </c>
      <c r="C217" s="164">
        <v>3.32</v>
      </c>
      <c r="D217" s="165">
        <v>1.8511</v>
      </c>
      <c r="E217" s="165">
        <v>1.8511</v>
      </c>
      <c r="F217" s="166">
        <v>1</v>
      </c>
      <c r="G217" s="165">
        <f t="shared" si="6"/>
        <v>1.8511</v>
      </c>
      <c r="H217" s="164">
        <v>1.25</v>
      </c>
      <c r="I217" s="167">
        <f t="shared" si="7"/>
        <v>2.3138800000000002</v>
      </c>
      <c r="J217" s="168" t="s">
        <v>1230</v>
      </c>
      <c r="K217" s="169" t="s">
        <v>1231</v>
      </c>
      <c r="L217" s="170"/>
    </row>
    <row r="218" spans="1:12" ht="11.25" customHeight="1">
      <c r="A218" s="151" t="s">
        <v>465</v>
      </c>
      <c r="B218" s="151" t="s">
        <v>1643</v>
      </c>
      <c r="C218" s="171">
        <v>4.93</v>
      </c>
      <c r="D218" s="172">
        <v>2.2458999999999998</v>
      </c>
      <c r="E218" s="172">
        <v>2.2458999999999998</v>
      </c>
      <c r="F218" s="173">
        <v>1</v>
      </c>
      <c r="G218" s="172">
        <f t="shared" si="6"/>
        <v>2.2458999999999998</v>
      </c>
      <c r="H218" s="171">
        <v>1.25</v>
      </c>
      <c r="I218" s="174">
        <f t="shared" si="7"/>
        <v>2.8073800000000002</v>
      </c>
      <c r="J218" s="175" t="s">
        <v>1230</v>
      </c>
      <c r="K218" s="176" t="s">
        <v>1231</v>
      </c>
      <c r="L218" s="170"/>
    </row>
    <row r="219" spans="1:12" ht="11.25" customHeight="1">
      <c r="A219" s="151" t="s">
        <v>466</v>
      </c>
      <c r="B219" s="151" t="s">
        <v>1643</v>
      </c>
      <c r="C219" s="171">
        <v>8.9</v>
      </c>
      <c r="D219" s="172">
        <v>3.2012999999999998</v>
      </c>
      <c r="E219" s="172">
        <v>3.2012999999999998</v>
      </c>
      <c r="F219" s="173">
        <v>1</v>
      </c>
      <c r="G219" s="172">
        <f t="shared" si="6"/>
        <v>3.2012999999999998</v>
      </c>
      <c r="H219" s="171">
        <v>1.25</v>
      </c>
      <c r="I219" s="174">
        <f t="shared" si="7"/>
        <v>4.0016299999999996</v>
      </c>
      <c r="J219" s="175" t="s">
        <v>1230</v>
      </c>
      <c r="K219" s="176" t="s">
        <v>1231</v>
      </c>
      <c r="L219" s="170"/>
    </row>
    <row r="220" spans="1:12" ht="11.25" customHeight="1">
      <c r="A220" s="177" t="s">
        <v>467</v>
      </c>
      <c r="B220" s="177" t="s">
        <v>1643</v>
      </c>
      <c r="C220" s="178">
        <v>15.2</v>
      </c>
      <c r="D220" s="179">
        <v>5.2023999999999999</v>
      </c>
      <c r="E220" s="179">
        <v>5.2023999999999999</v>
      </c>
      <c r="F220" s="180">
        <v>1</v>
      </c>
      <c r="G220" s="179">
        <f t="shared" si="6"/>
        <v>5.2023999999999999</v>
      </c>
      <c r="H220" s="178">
        <v>1.25</v>
      </c>
      <c r="I220" s="181">
        <f t="shared" si="7"/>
        <v>6.5030000000000001</v>
      </c>
      <c r="J220" s="182" t="s">
        <v>1230</v>
      </c>
      <c r="K220" s="183" t="s">
        <v>1231</v>
      </c>
      <c r="L220" s="170"/>
    </row>
    <row r="221" spans="1:12" ht="11.25" customHeight="1">
      <c r="A221" s="163" t="s">
        <v>468</v>
      </c>
      <c r="B221" s="163" t="s">
        <v>1644</v>
      </c>
      <c r="C221" s="164">
        <v>2.95</v>
      </c>
      <c r="D221" s="165">
        <v>1.3422000000000001</v>
      </c>
      <c r="E221" s="165">
        <v>1.3422000000000001</v>
      </c>
      <c r="F221" s="166">
        <v>1</v>
      </c>
      <c r="G221" s="165">
        <f t="shared" si="6"/>
        <v>1.3422000000000001</v>
      </c>
      <c r="H221" s="164">
        <v>1.25</v>
      </c>
      <c r="I221" s="167">
        <f t="shared" si="7"/>
        <v>1.6777500000000001</v>
      </c>
      <c r="J221" s="168" t="s">
        <v>1230</v>
      </c>
      <c r="K221" s="169" t="s">
        <v>1231</v>
      </c>
      <c r="L221" s="170"/>
    </row>
    <row r="222" spans="1:12" ht="11.25" customHeight="1">
      <c r="A222" s="151" t="s">
        <v>469</v>
      </c>
      <c r="B222" s="151" t="s">
        <v>1644</v>
      </c>
      <c r="C222" s="171">
        <v>5.05</v>
      </c>
      <c r="D222" s="172">
        <v>1.7432000000000001</v>
      </c>
      <c r="E222" s="172">
        <v>1.7432000000000001</v>
      </c>
      <c r="F222" s="173">
        <v>1</v>
      </c>
      <c r="G222" s="172">
        <f t="shared" si="6"/>
        <v>1.7432000000000001</v>
      </c>
      <c r="H222" s="171">
        <v>1.25</v>
      </c>
      <c r="I222" s="174">
        <f t="shared" si="7"/>
        <v>2.1789999999999998</v>
      </c>
      <c r="J222" s="175" t="s">
        <v>1230</v>
      </c>
      <c r="K222" s="176" t="s">
        <v>1231</v>
      </c>
      <c r="L222" s="170"/>
    </row>
    <row r="223" spans="1:12" ht="11.25" customHeight="1">
      <c r="A223" s="151" t="s">
        <v>470</v>
      </c>
      <c r="B223" s="151" t="s">
        <v>1644</v>
      </c>
      <c r="C223" s="171">
        <v>9.44</v>
      </c>
      <c r="D223" s="172">
        <v>2.6974999999999998</v>
      </c>
      <c r="E223" s="172">
        <v>2.6974999999999998</v>
      </c>
      <c r="F223" s="173">
        <v>1</v>
      </c>
      <c r="G223" s="172">
        <f t="shared" si="6"/>
        <v>2.6974999999999998</v>
      </c>
      <c r="H223" s="171">
        <v>1.25</v>
      </c>
      <c r="I223" s="174">
        <f t="shared" si="7"/>
        <v>3.37188</v>
      </c>
      <c r="J223" s="175" t="s">
        <v>1230</v>
      </c>
      <c r="K223" s="176" t="s">
        <v>1231</v>
      </c>
      <c r="L223" s="170"/>
    </row>
    <row r="224" spans="1:12" ht="11.25" customHeight="1">
      <c r="A224" s="177" t="s">
        <v>471</v>
      </c>
      <c r="B224" s="177" t="s">
        <v>1644</v>
      </c>
      <c r="C224" s="178">
        <v>16.190000000000001</v>
      </c>
      <c r="D224" s="179">
        <v>4.3985000000000003</v>
      </c>
      <c r="E224" s="179">
        <v>4.3985000000000003</v>
      </c>
      <c r="F224" s="180">
        <v>1</v>
      </c>
      <c r="G224" s="179">
        <f t="shared" si="6"/>
        <v>4.3985000000000003</v>
      </c>
      <c r="H224" s="178">
        <v>1.25</v>
      </c>
      <c r="I224" s="181">
        <f t="shared" si="7"/>
        <v>5.4981299999999997</v>
      </c>
      <c r="J224" s="182" t="s">
        <v>1230</v>
      </c>
      <c r="K224" s="183" t="s">
        <v>1231</v>
      </c>
      <c r="L224" s="170"/>
    </row>
    <row r="225" spans="1:12" ht="11.25" customHeight="1">
      <c r="A225" s="163" t="s">
        <v>472</v>
      </c>
      <c r="B225" s="163" t="s">
        <v>1465</v>
      </c>
      <c r="C225" s="164">
        <v>10.1</v>
      </c>
      <c r="D225" s="165">
        <v>2.71</v>
      </c>
      <c r="E225" s="165">
        <v>2.71</v>
      </c>
      <c r="F225" s="166">
        <v>1</v>
      </c>
      <c r="G225" s="165">
        <f t="shared" si="6"/>
        <v>2.71</v>
      </c>
      <c r="H225" s="164">
        <v>1.25</v>
      </c>
      <c r="I225" s="167">
        <f t="shared" si="7"/>
        <v>3.3875000000000002</v>
      </c>
      <c r="J225" s="168" t="s">
        <v>1230</v>
      </c>
      <c r="K225" s="169" t="s">
        <v>1231</v>
      </c>
      <c r="L225" s="170"/>
    </row>
    <row r="226" spans="1:12" ht="11.25" customHeight="1">
      <c r="A226" s="151" t="s">
        <v>473</v>
      </c>
      <c r="B226" s="151" t="s">
        <v>1465</v>
      </c>
      <c r="C226" s="171">
        <v>12.62</v>
      </c>
      <c r="D226" s="172">
        <v>3.3824999999999998</v>
      </c>
      <c r="E226" s="172">
        <v>3.3824999999999998</v>
      </c>
      <c r="F226" s="173">
        <v>1</v>
      </c>
      <c r="G226" s="172">
        <f t="shared" si="6"/>
        <v>3.3824999999999998</v>
      </c>
      <c r="H226" s="171">
        <v>1.25</v>
      </c>
      <c r="I226" s="174">
        <f t="shared" si="7"/>
        <v>4.2281300000000002</v>
      </c>
      <c r="J226" s="175" t="s">
        <v>1230</v>
      </c>
      <c r="K226" s="176" t="s">
        <v>1231</v>
      </c>
      <c r="L226" s="170"/>
    </row>
    <row r="227" spans="1:12" ht="11.25" customHeight="1">
      <c r="A227" s="151" t="s">
        <v>474</v>
      </c>
      <c r="B227" s="151" t="s">
        <v>1465</v>
      </c>
      <c r="C227" s="171">
        <v>15.07</v>
      </c>
      <c r="D227" s="172">
        <v>4.1452999999999998</v>
      </c>
      <c r="E227" s="172">
        <v>4.1452999999999998</v>
      </c>
      <c r="F227" s="173">
        <v>1</v>
      </c>
      <c r="G227" s="172">
        <f t="shared" si="6"/>
        <v>4.1452999999999998</v>
      </c>
      <c r="H227" s="171">
        <v>1.25</v>
      </c>
      <c r="I227" s="174">
        <f t="shared" si="7"/>
        <v>5.1816300000000002</v>
      </c>
      <c r="J227" s="175" t="s">
        <v>1230</v>
      </c>
      <c r="K227" s="176" t="s">
        <v>1231</v>
      </c>
      <c r="L227" s="170"/>
    </row>
    <row r="228" spans="1:12" ht="11.25" customHeight="1">
      <c r="A228" s="177" t="s">
        <v>475</v>
      </c>
      <c r="B228" s="177" t="s">
        <v>1465</v>
      </c>
      <c r="C228" s="178">
        <v>18.52</v>
      </c>
      <c r="D228" s="179">
        <v>5.5430999999999999</v>
      </c>
      <c r="E228" s="179">
        <v>5.5430999999999999</v>
      </c>
      <c r="F228" s="180">
        <v>1</v>
      </c>
      <c r="G228" s="179">
        <f t="shared" si="6"/>
        <v>5.5430999999999999</v>
      </c>
      <c r="H228" s="178">
        <v>1.25</v>
      </c>
      <c r="I228" s="181">
        <f t="shared" si="7"/>
        <v>6.9288800000000004</v>
      </c>
      <c r="J228" s="182" t="s">
        <v>1230</v>
      </c>
      <c r="K228" s="183" t="s">
        <v>1231</v>
      </c>
      <c r="L228" s="170"/>
    </row>
    <row r="229" spans="1:12" ht="11.25" customHeight="1">
      <c r="A229" s="163" t="s">
        <v>476</v>
      </c>
      <c r="B229" s="163" t="s">
        <v>1466</v>
      </c>
      <c r="C229" s="164">
        <v>4.8</v>
      </c>
      <c r="D229" s="165">
        <v>0.82089999999999996</v>
      </c>
      <c r="E229" s="165">
        <v>0.82089999999999996</v>
      </c>
      <c r="F229" s="166">
        <v>1</v>
      </c>
      <c r="G229" s="165">
        <f t="shared" si="6"/>
        <v>0.82089999999999996</v>
      </c>
      <c r="H229" s="164">
        <v>1.25</v>
      </c>
      <c r="I229" s="167">
        <f t="shared" si="7"/>
        <v>1.02613</v>
      </c>
      <c r="J229" s="168" t="s">
        <v>1230</v>
      </c>
      <c r="K229" s="169" t="s">
        <v>1231</v>
      </c>
      <c r="L229" s="170"/>
    </row>
    <row r="230" spans="1:12" ht="11.25" customHeight="1">
      <c r="A230" s="151" t="s">
        <v>477</v>
      </c>
      <c r="B230" s="151" t="s">
        <v>1466</v>
      </c>
      <c r="C230" s="171">
        <v>7.9</v>
      </c>
      <c r="D230" s="172">
        <v>1.4491000000000001</v>
      </c>
      <c r="E230" s="172">
        <v>1.4491000000000001</v>
      </c>
      <c r="F230" s="173">
        <v>1</v>
      </c>
      <c r="G230" s="172">
        <f t="shared" si="6"/>
        <v>1.4491000000000001</v>
      </c>
      <c r="H230" s="171">
        <v>1.25</v>
      </c>
      <c r="I230" s="174">
        <f t="shared" si="7"/>
        <v>1.81138</v>
      </c>
      <c r="J230" s="175" t="s">
        <v>1230</v>
      </c>
      <c r="K230" s="176" t="s">
        <v>1231</v>
      </c>
      <c r="L230" s="170"/>
    </row>
    <row r="231" spans="1:12" ht="11.25" customHeight="1">
      <c r="A231" s="151" t="s">
        <v>478</v>
      </c>
      <c r="B231" s="151" t="s">
        <v>1466</v>
      </c>
      <c r="C231" s="171">
        <v>10.38</v>
      </c>
      <c r="D231" s="172">
        <v>2.0310000000000001</v>
      </c>
      <c r="E231" s="172">
        <v>2.0310000000000001</v>
      </c>
      <c r="F231" s="173">
        <v>1</v>
      </c>
      <c r="G231" s="172">
        <f t="shared" si="6"/>
        <v>2.0310000000000001</v>
      </c>
      <c r="H231" s="171">
        <v>1.25</v>
      </c>
      <c r="I231" s="174">
        <f t="shared" si="7"/>
        <v>2.5387499999999998</v>
      </c>
      <c r="J231" s="175" t="s">
        <v>1230</v>
      </c>
      <c r="K231" s="176" t="s">
        <v>1231</v>
      </c>
      <c r="L231" s="170"/>
    </row>
    <row r="232" spans="1:12" ht="11.25" customHeight="1">
      <c r="A232" s="177" t="s">
        <v>483</v>
      </c>
      <c r="B232" s="177" t="s">
        <v>1466</v>
      </c>
      <c r="C232" s="178">
        <v>10.78</v>
      </c>
      <c r="D232" s="179">
        <v>2.1827999999999999</v>
      </c>
      <c r="E232" s="179">
        <v>2.1827999999999999</v>
      </c>
      <c r="F232" s="180">
        <v>1</v>
      </c>
      <c r="G232" s="179">
        <f t="shared" si="6"/>
        <v>2.1827999999999999</v>
      </c>
      <c r="H232" s="178">
        <v>1.25</v>
      </c>
      <c r="I232" s="181">
        <f t="shared" si="7"/>
        <v>2.7284999999999999</v>
      </c>
      <c r="J232" s="182" t="s">
        <v>1230</v>
      </c>
      <c r="K232" s="183" t="s">
        <v>1231</v>
      </c>
      <c r="L232" s="170"/>
    </row>
    <row r="233" spans="1:12" ht="11.25" customHeight="1">
      <c r="A233" s="163" t="s">
        <v>484</v>
      </c>
      <c r="B233" s="163" t="s">
        <v>1645</v>
      </c>
      <c r="C233" s="164">
        <v>2.42</v>
      </c>
      <c r="D233" s="165">
        <v>0.36580000000000001</v>
      </c>
      <c r="E233" s="165">
        <v>0.36580000000000001</v>
      </c>
      <c r="F233" s="166">
        <v>1</v>
      </c>
      <c r="G233" s="165">
        <f t="shared" si="6"/>
        <v>0.36580000000000001</v>
      </c>
      <c r="H233" s="164">
        <v>1.25</v>
      </c>
      <c r="I233" s="167">
        <f t="shared" si="7"/>
        <v>0.45724999999999999</v>
      </c>
      <c r="J233" s="168" t="s">
        <v>1230</v>
      </c>
      <c r="K233" s="169" t="s">
        <v>1231</v>
      </c>
      <c r="L233" s="170"/>
    </row>
    <row r="234" spans="1:12" ht="11.25" customHeight="1">
      <c r="A234" s="151" t="s">
        <v>485</v>
      </c>
      <c r="B234" s="151" t="s">
        <v>1645</v>
      </c>
      <c r="C234" s="171">
        <v>3.51</v>
      </c>
      <c r="D234" s="172">
        <v>0.5403</v>
      </c>
      <c r="E234" s="172">
        <v>0.5403</v>
      </c>
      <c r="F234" s="173">
        <v>1</v>
      </c>
      <c r="G234" s="172">
        <f t="shared" si="6"/>
        <v>0.5403</v>
      </c>
      <c r="H234" s="171">
        <v>1.25</v>
      </c>
      <c r="I234" s="174">
        <f t="shared" si="7"/>
        <v>0.67537999999999998</v>
      </c>
      <c r="J234" s="175" t="s">
        <v>1230</v>
      </c>
      <c r="K234" s="176" t="s">
        <v>1231</v>
      </c>
      <c r="L234" s="170"/>
    </row>
    <row r="235" spans="1:12" ht="11.25" customHeight="1">
      <c r="A235" s="151" t="s">
        <v>486</v>
      </c>
      <c r="B235" s="151" t="s">
        <v>1645</v>
      </c>
      <c r="C235" s="171">
        <v>6.21</v>
      </c>
      <c r="D235" s="172">
        <v>0.87270000000000003</v>
      </c>
      <c r="E235" s="172">
        <v>0.87270000000000003</v>
      </c>
      <c r="F235" s="173">
        <v>1</v>
      </c>
      <c r="G235" s="172">
        <f t="shared" si="6"/>
        <v>0.87270000000000003</v>
      </c>
      <c r="H235" s="171">
        <v>1.25</v>
      </c>
      <c r="I235" s="174">
        <f t="shared" si="7"/>
        <v>1.0908800000000001</v>
      </c>
      <c r="J235" s="175" t="s">
        <v>1230</v>
      </c>
      <c r="K235" s="176" t="s">
        <v>1231</v>
      </c>
      <c r="L235" s="170"/>
    </row>
    <row r="236" spans="1:12" ht="11.25" customHeight="1">
      <c r="A236" s="177" t="s">
        <v>487</v>
      </c>
      <c r="B236" s="177" t="s">
        <v>1645</v>
      </c>
      <c r="C236" s="178">
        <v>6.86</v>
      </c>
      <c r="D236" s="179">
        <v>1.2707999999999999</v>
      </c>
      <c r="E236" s="179">
        <v>1.2707999999999999</v>
      </c>
      <c r="F236" s="180">
        <v>1</v>
      </c>
      <c r="G236" s="179">
        <f t="shared" si="6"/>
        <v>1.2707999999999999</v>
      </c>
      <c r="H236" s="178">
        <v>1.25</v>
      </c>
      <c r="I236" s="181">
        <f t="shared" si="7"/>
        <v>1.5885</v>
      </c>
      <c r="J236" s="182" t="s">
        <v>1230</v>
      </c>
      <c r="K236" s="183" t="s">
        <v>1231</v>
      </c>
      <c r="L236" s="170"/>
    </row>
    <row r="237" spans="1:12" ht="11.25" customHeight="1">
      <c r="A237" s="163" t="s">
        <v>488</v>
      </c>
      <c r="B237" s="163" t="s">
        <v>1467</v>
      </c>
      <c r="C237" s="164">
        <v>2.83</v>
      </c>
      <c r="D237" s="165">
        <v>0.55830000000000002</v>
      </c>
      <c r="E237" s="165">
        <v>0.55830000000000002</v>
      </c>
      <c r="F237" s="166">
        <v>1</v>
      </c>
      <c r="G237" s="165">
        <f t="shared" si="6"/>
        <v>0.55830000000000002</v>
      </c>
      <c r="H237" s="164">
        <v>1.25</v>
      </c>
      <c r="I237" s="167">
        <f t="shared" si="7"/>
        <v>0.69787999999999994</v>
      </c>
      <c r="J237" s="168" t="s">
        <v>1230</v>
      </c>
      <c r="K237" s="169" t="s">
        <v>1231</v>
      </c>
      <c r="L237" s="170"/>
    </row>
    <row r="238" spans="1:12" ht="11.25" customHeight="1">
      <c r="A238" s="151" t="s">
        <v>489</v>
      </c>
      <c r="B238" s="151" t="s">
        <v>1467</v>
      </c>
      <c r="C238" s="171">
        <v>3.74</v>
      </c>
      <c r="D238" s="172">
        <v>0.74270000000000003</v>
      </c>
      <c r="E238" s="172">
        <v>0.74270000000000003</v>
      </c>
      <c r="F238" s="173">
        <v>1</v>
      </c>
      <c r="G238" s="172">
        <f t="shared" si="6"/>
        <v>0.74270000000000003</v>
      </c>
      <c r="H238" s="171">
        <v>1.25</v>
      </c>
      <c r="I238" s="174">
        <f t="shared" si="7"/>
        <v>0.92837999999999998</v>
      </c>
      <c r="J238" s="175" t="s">
        <v>1230</v>
      </c>
      <c r="K238" s="176" t="s">
        <v>1231</v>
      </c>
      <c r="L238" s="170"/>
    </row>
    <row r="239" spans="1:12" ht="11.25" customHeight="1">
      <c r="A239" s="151" t="s">
        <v>490</v>
      </c>
      <c r="B239" s="151" t="s">
        <v>1467</v>
      </c>
      <c r="C239" s="171">
        <v>5.31</v>
      </c>
      <c r="D239" s="172">
        <v>1.0722</v>
      </c>
      <c r="E239" s="172">
        <v>1.0722</v>
      </c>
      <c r="F239" s="173">
        <v>1</v>
      </c>
      <c r="G239" s="172">
        <f t="shared" si="6"/>
        <v>1.0722</v>
      </c>
      <c r="H239" s="171">
        <v>1.25</v>
      </c>
      <c r="I239" s="174">
        <f t="shared" si="7"/>
        <v>1.3402499999999999</v>
      </c>
      <c r="J239" s="175" t="s">
        <v>1230</v>
      </c>
      <c r="K239" s="176" t="s">
        <v>1231</v>
      </c>
      <c r="L239" s="170"/>
    </row>
    <row r="240" spans="1:12" ht="11.25" customHeight="1">
      <c r="A240" s="177" t="s">
        <v>491</v>
      </c>
      <c r="B240" s="177" t="s">
        <v>1467</v>
      </c>
      <c r="C240" s="178">
        <v>6.54</v>
      </c>
      <c r="D240" s="179">
        <v>1.6904999999999999</v>
      </c>
      <c r="E240" s="179">
        <v>1.6904999999999999</v>
      </c>
      <c r="F240" s="180">
        <v>1</v>
      </c>
      <c r="G240" s="179">
        <f t="shared" si="6"/>
        <v>1.6904999999999999</v>
      </c>
      <c r="H240" s="178">
        <v>1.25</v>
      </c>
      <c r="I240" s="181">
        <f t="shared" si="7"/>
        <v>2.11313</v>
      </c>
      <c r="J240" s="182" t="s">
        <v>1230</v>
      </c>
      <c r="K240" s="183" t="s">
        <v>1231</v>
      </c>
      <c r="L240" s="170"/>
    </row>
    <row r="241" spans="1:12" ht="11.25" customHeight="1">
      <c r="A241" s="163" t="s">
        <v>492</v>
      </c>
      <c r="B241" s="163" t="s">
        <v>1468</v>
      </c>
      <c r="C241" s="164">
        <v>2.21</v>
      </c>
      <c r="D241" s="165">
        <v>0.55000000000000004</v>
      </c>
      <c r="E241" s="165">
        <v>0.55000000000000004</v>
      </c>
      <c r="F241" s="166">
        <v>1</v>
      </c>
      <c r="G241" s="165">
        <f t="shared" si="6"/>
        <v>0.55000000000000004</v>
      </c>
      <c r="H241" s="164">
        <v>1.25</v>
      </c>
      <c r="I241" s="167">
        <f t="shared" si="7"/>
        <v>0.6875</v>
      </c>
      <c r="J241" s="168" t="s">
        <v>1230</v>
      </c>
      <c r="K241" s="169" t="s">
        <v>1231</v>
      </c>
      <c r="L241" s="170"/>
    </row>
    <row r="242" spans="1:12" ht="11.25" customHeight="1">
      <c r="A242" s="151" t="s">
        <v>493</v>
      </c>
      <c r="B242" s="151" t="s">
        <v>1468</v>
      </c>
      <c r="C242" s="171">
        <v>3.1</v>
      </c>
      <c r="D242" s="172">
        <v>0.7157</v>
      </c>
      <c r="E242" s="172">
        <v>0.7157</v>
      </c>
      <c r="F242" s="173">
        <v>1</v>
      </c>
      <c r="G242" s="172">
        <f t="shared" si="6"/>
        <v>0.7157</v>
      </c>
      <c r="H242" s="171">
        <v>1.25</v>
      </c>
      <c r="I242" s="174">
        <f t="shared" si="7"/>
        <v>0.89463000000000004</v>
      </c>
      <c r="J242" s="175" t="s">
        <v>1230</v>
      </c>
      <c r="K242" s="176" t="s">
        <v>1231</v>
      </c>
      <c r="L242" s="170"/>
    </row>
    <row r="243" spans="1:12" ht="11.25" customHeight="1">
      <c r="A243" s="151" t="s">
        <v>494</v>
      </c>
      <c r="B243" s="151" t="s">
        <v>1468</v>
      </c>
      <c r="C243" s="171">
        <v>4.84</v>
      </c>
      <c r="D243" s="172">
        <v>1.0928</v>
      </c>
      <c r="E243" s="172">
        <v>1.0928</v>
      </c>
      <c r="F243" s="173">
        <v>1</v>
      </c>
      <c r="G243" s="172">
        <f t="shared" si="6"/>
        <v>1.0928</v>
      </c>
      <c r="H243" s="171">
        <v>1.25</v>
      </c>
      <c r="I243" s="174">
        <f t="shared" si="7"/>
        <v>1.3660000000000001</v>
      </c>
      <c r="J243" s="175" t="s">
        <v>1230</v>
      </c>
      <c r="K243" s="176" t="s">
        <v>1231</v>
      </c>
      <c r="L243" s="170"/>
    </row>
    <row r="244" spans="1:12" ht="11.25" customHeight="1">
      <c r="A244" s="177" t="s">
        <v>495</v>
      </c>
      <c r="B244" s="177" t="s">
        <v>1468</v>
      </c>
      <c r="C244" s="178">
        <v>6.52</v>
      </c>
      <c r="D244" s="179">
        <v>1.7603</v>
      </c>
      <c r="E244" s="179">
        <v>1.7603</v>
      </c>
      <c r="F244" s="180">
        <v>1</v>
      </c>
      <c r="G244" s="179">
        <f t="shared" si="6"/>
        <v>1.7603</v>
      </c>
      <c r="H244" s="178">
        <v>1.25</v>
      </c>
      <c r="I244" s="181">
        <f t="shared" si="7"/>
        <v>2.20038</v>
      </c>
      <c r="J244" s="182" t="s">
        <v>1230</v>
      </c>
      <c r="K244" s="183" t="s">
        <v>1231</v>
      </c>
      <c r="L244" s="170"/>
    </row>
    <row r="245" spans="1:12" ht="11.25" customHeight="1">
      <c r="A245" s="163" t="s">
        <v>496</v>
      </c>
      <c r="B245" s="163" t="s">
        <v>1646</v>
      </c>
      <c r="C245" s="164">
        <v>2.39</v>
      </c>
      <c r="D245" s="165">
        <v>0.59499999999999997</v>
      </c>
      <c r="E245" s="165">
        <v>0.59499999999999997</v>
      </c>
      <c r="F245" s="166">
        <v>1</v>
      </c>
      <c r="G245" s="165">
        <f t="shared" si="6"/>
        <v>0.59499999999999997</v>
      </c>
      <c r="H245" s="164">
        <v>1.25</v>
      </c>
      <c r="I245" s="167">
        <f t="shared" si="7"/>
        <v>0.74375000000000002</v>
      </c>
      <c r="J245" s="168" t="s">
        <v>1230</v>
      </c>
      <c r="K245" s="169" t="s">
        <v>1231</v>
      </c>
      <c r="L245" s="170"/>
    </row>
    <row r="246" spans="1:12" ht="11.25" customHeight="1">
      <c r="A246" s="151" t="s">
        <v>497</v>
      </c>
      <c r="B246" s="151" t="s">
        <v>1646</v>
      </c>
      <c r="C246" s="171">
        <v>3.2</v>
      </c>
      <c r="D246" s="172">
        <v>0.75190000000000001</v>
      </c>
      <c r="E246" s="172">
        <v>0.75190000000000001</v>
      </c>
      <c r="F246" s="173">
        <v>1</v>
      </c>
      <c r="G246" s="172">
        <f t="shared" si="6"/>
        <v>0.75190000000000001</v>
      </c>
      <c r="H246" s="171">
        <v>1.25</v>
      </c>
      <c r="I246" s="174">
        <f t="shared" si="7"/>
        <v>0.93988000000000005</v>
      </c>
      <c r="J246" s="175" t="s">
        <v>1230</v>
      </c>
      <c r="K246" s="176" t="s">
        <v>1231</v>
      </c>
      <c r="L246" s="170"/>
    </row>
    <row r="247" spans="1:12" ht="11.25" customHeight="1">
      <c r="A247" s="151" t="s">
        <v>498</v>
      </c>
      <c r="B247" s="151" t="s">
        <v>1646</v>
      </c>
      <c r="C247" s="171">
        <v>4.91</v>
      </c>
      <c r="D247" s="172">
        <v>1.1086</v>
      </c>
      <c r="E247" s="172">
        <v>1.1086</v>
      </c>
      <c r="F247" s="173">
        <v>1</v>
      </c>
      <c r="G247" s="172">
        <f t="shared" si="6"/>
        <v>1.1086</v>
      </c>
      <c r="H247" s="171">
        <v>1.25</v>
      </c>
      <c r="I247" s="174">
        <f t="shared" si="7"/>
        <v>1.38575</v>
      </c>
      <c r="J247" s="175" t="s">
        <v>1230</v>
      </c>
      <c r="K247" s="176" t="s">
        <v>1231</v>
      </c>
      <c r="L247" s="170"/>
    </row>
    <row r="248" spans="1:12" ht="11.25" customHeight="1">
      <c r="A248" s="177" t="s">
        <v>499</v>
      </c>
      <c r="B248" s="177" t="s">
        <v>1646</v>
      </c>
      <c r="C248" s="178">
        <v>7.88</v>
      </c>
      <c r="D248" s="179">
        <v>1.9892000000000001</v>
      </c>
      <c r="E248" s="179">
        <v>1.9892000000000001</v>
      </c>
      <c r="F248" s="180">
        <v>1</v>
      </c>
      <c r="G248" s="179">
        <f t="shared" si="6"/>
        <v>1.9892000000000001</v>
      </c>
      <c r="H248" s="178">
        <v>1.25</v>
      </c>
      <c r="I248" s="181">
        <f t="shared" si="7"/>
        <v>2.4864999999999999</v>
      </c>
      <c r="J248" s="182" t="s">
        <v>1230</v>
      </c>
      <c r="K248" s="183" t="s">
        <v>1231</v>
      </c>
      <c r="L248" s="170"/>
    </row>
    <row r="249" spans="1:12" ht="11.25" customHeight="1">
      <c r="A249" s="163" t="s">
        <v>500</v>
      </c>
      <c r="B249" s="163" t="s">
        <v>1469</v>
      </c>
      <c r="C249" s="164">
        <v>2.84</v>
      </c>
      <c r="D249" s="165">
        <v>0.64049999999999996</v>
      </c>
      <c r="E249" s="165">
        <v>0.64049999999999996</v>
      </c>
      <c r="F249" s="166">
        <v>1</v>
      </c>
      <c r="G249" s="165">
        <f t="shared" si="6"/>
        <v>0.64049999999999996</v>
      </c>
      <c r="H249" s="164">
        <v>1.25</v>
      </c>
      <c r="I249" s="167">
        <f t="shared" si="7"/>
        <v>0.80062999999999995</v>
      </c>
      <c r="J249" s="168" t="s">
        <v>1230</v>
      </c>
      <c r="K249" s="169" t="s">
        <v>1231</v>
      </c>
      <c r="L249" s="170"/>
    </row>
    <row r="250" spans="1:12" ht="11.25" customHeight="1">
      <c r="A250" s="151" t="s">
        <v>501</v>
      </c>
      <c r="B250" s="151" t="s">
        <v>1469</v>
      </c>
      <c r="C250" s="171">
        <v>3.9</v>
      </c>
      <c r="D250" s="172">
        <v>0.82499999999999996</v>
      </c>
      <c r="E250" s="172">
        <v>0.82499999999999996</v>
      </c>
      <c r="F250" s="173">
        <v>1</v>
      </c>
      <c r="G250" s="172">
        <f t="shared" si="6"/>
        <v>0.82499999999999996</v>
      </c>
      <c r="H250" s="171">
        <v>1.25</v>
      </c>
      <c r="I250" s="174">
        <f t="shared" si="7"/>
        <v>1.03125</v>
      </c>
      <c r="J250" s="175" t="s">
        <v>1230</v>
      </c>
      <c r="K250" s="176" t="s">
        <v>1231</v>
      </c>
      <c r="L250" s="170"/>
    </row>
    <row r="251" spans="1:12" ht="11.25" customHeight="1">
      <c r="A251" s="151" t="s">
        <v>502</v>
      </c>
      <c r="B251" s="151" t="s">
        <v>1469</v>
      </c>
      <c r="C251" s="171">
        <v>5.77</v>
      </c>
      <c r="D251" s="172">
        <v>1.1326000000000001</v>
      </c>
      <c r="E251" s="172">
        <v>1.1326000000000001</v>
      </c>
      <c r="F251" s="173">
        <v>1</v>
      </c>
      <c r="G251" s="172">
        <f t="shared" si="6"/>
        <v>1.1326000000000001</v>
      </c>
      <c r="H251" s="171">
        <v>1.25</v>
      </c>
      <c r="I251" s="174">
        <f t="shared" si="7"/>
        <v>1.4157500000000001</v>
      </c>
      <c r="J251" s="175" t="s">
        <v>1230</v>
      </c>
      <c r="K251" s="176" t="s">
        <v>1231</v>
      </c>
      <c r="L251" s="170"/>
    </row>
    <row r="252" spans="1:12" ht="11.25" customHeight="1">
      <c r="A252" s="177" t="s">
        <v>503</v>
      </c>
      <c r="B252" s="177" t="s">
        <v>1469</v>
      </c>
      <c r="C252" s="178">
        <v>8.48</v>
      </c>
      <c r="D252" s="179">
        <v>1.706</v>
      </c>
      <c r="E252" s="179">
        <v>1.706</v>
      </c>
      <c r="F252" s="180">
        <v>1</v>
      </c>
      <c r="G252" s="179">
        <f t="shared" si="6"/>
        <v>1.706</v>
      </c>
      <c r="H252" s="178">
        <v>1.25</v>
      </c>
      <c r="I252" s="181">
        <f t="shared" si="7"/>
        <v>2.1324999999999998</v>
      </c>
      <c r="J252" s="182" t="s">
        <v>1230</v>
      </c>
      <c r="K252" s="183" t="s">
        <v>1231</v>
      </c>
      <c r="L252" s="170"/>
    </row>
    <row r="253" spans="1:12" ht="11.25" customHeight="1">
      <c r="A253" s="163" t="s">
        <v>504</v>
      </c>
      <c r="B253" s="163" t="s">
        <v>1647</v>
      </c>
      <c r="C253" s="164">
        <v>3.18</v>
      </c>
      <c r="D253" s="165">
        <v>0.58750000000000002</v>
      </c>
      <c r="E253" s="165">
        <v>0.58750000000000002</v>
      </c>
      <c r="F253" s="166">
        <v>1</v>
      </c>
      <c r="G253" s="165">
        <f t="shared" si="6"/>
        <v>0.58750000000000002</v>
      </c>
      <c r="H253" s="164">
        <v>1.25</v>
      </c>
      <c r="I253" s="167">
        <f t="shared" si="7"/>
        <v>0.73438000000000003</v>
      </c>
      <c r="J253" s="168" t="s">
        <v>1230</v>
      </c>
      <c r="K253" s="169" t="s">
        <v>1231</v>
      </c>
      <c r="L253" s="170"/>
    </row>
    <row r="254" spans="1:12" ht="11.25" customHeight="1">
      <c r="A254" s="151" t="s">
        <v>505</v>
      </c>
      <c r="B254" s="151" t="s">
        <v>1647</v>
      </c>
      <c r="C254" s="171">
        <v>3.87</v>
      </c>
      <c r="D254" s="172">
        <v>0.65039999999999998</v>
      </c>
      <c r="E254" s="172">
        <v>0.65039999999999998</v>
      </c>
      <c r="F254" s="173">
        <v>1</v>
      </c>
      <c r="G254" s="172">
        <f t="shared" si="6"/>
        <v>0.65039999999999998</v>
      </c>
      <c r="H254" s="171">
        <v>1.25</v>
      </c>
      <c r="I254" s="174">
        <f t="shared" si="7"/>
        <v>0.81299999999999994</v>
      </c>
      <c r="J254" s="175" t="s">
        <v>1230</v>
      </c>
      <c r="K254" s="176" t="s">
        <v>1231</v>
      </c>
      <c r="L254" s="170"/>
    </row>
    <row r="255" spans="1:12" ht="11.25" customHeight="1">
      <c r="A255" s="151" t="s">
        <v>506</v>
      </c>
      <c r="B255" s="151" t="s">
        <v>1647</v>
      </c>
      <c r="C255" s="171">
        <v>5.54</v>
      </c>
      <c r="D255" s="172">
        <v>0.9244</v>
      </c>
      <c r="E255" s="172">
        <v>0.9244</v>
      </c>
      <c r="F255" s="173">
        <v>1</v>
      </c>
      <c r="G255" s="172">
        <f t="shared" si="6"/>
        <v>0.9244</v>
      </c>
      <c r="H255" s="171">
        <v>1.25</v>
      </c>
      <c r="I255" s="174">
        <f t="shared" si="7"/>
        <v>1.1555</v>
      </c>
      <c r="J255" s="175" t="s">
        <v>1230</v>
      </c>
      <c r="K255" s="176" t="s">
        <v>1231</v>
      </c>
      <c r="L255" s="170"/>
    </row>
    <row r="256" spans="1:12" ht="11.25" customHeight="1">
      <c r="A256" s="177" t="s">
        <v>507</v>
      </c>
      <c r="B256" s="177" t="s">
        <v>1647</v>
      </c>
      <c r="C256" s="178">
        <v>9.36</v>
      </c>
      <c r="D256" s="179">
        <v>1.7189000000000001</v>
      </c>
      <c r="E256" s="179">
        <v>1.7189000000000001</v>
      </c>
      <c r="F256" s="180">
        <v>1</v>
      </c>
      <c r="G256" s="179">
        <f t="shared" si="6"/>
        <v>1.7189000000000001</v>
      </c>
      <c r="H256" s="178">
        <v>1.25</v>
      </c>
      <c r="I256" s="181">
        <f t="shared" si="7"/>
        <v>2.1486299999999998</v>
      </c>
      <c r="J256" s="182" t="s">
        <v>1230</v>
      </c>
      <c r="K256" s="183" t="s">
        <v>1231</v>
      </c>
      <c r="L256" s="170"/>
    </row>
    <row r="257" spans="1:12" ht="11.25" customHeight="1">
      <c r="A257" s="163" t="s">
        <v>508</v>
      </c>
      <c r="B257" s="163" t="s">
        <v>1648</v>
      </c>
      <c r="C257" s="164">
        <v>2.13</v>
      </c>
      <c r="D257" s="165">
        <v>0.2792</v>
      </c>
      <c r="E257" s="165">
        <v>0.2792</v>
      </c>
      <c r="F257" s="166">
        <v>1</v>
      </c>
      <c r="G257" s="165">
        <f t="shared" si="6"/>
        <v>0.2792</v>
      </c>
      <c r="H257" s="164">
        <v>1.25</v>
      </c>
      <c r="I257" s="167">
        <f t="shared" si="7"/>
        <v>0.34899999999999998</v>
      </c>
      <c r="J257" s="168" t="s">
        <v>1230</v>
      </c>
      <c r="K257" s="169" t="s">
        <v>1231</v>
      </c>
      <c r="L257" s="170"/>
    </row>
    <row r="258" spans="1:12" ht="11.25" customHeight="1">
      <c r="A258" s="151" t="s">
        <v>509</v>
      </c>
      <c r="B258" s="151" t="s">
        <v>1648</v>
      </c>
      <c r="C258" s="171">
        <v>3.06</v>
      </c>
      <c r="D258" s="172">
        <v>0.44309999999999999</v>
      </c>
      <c r="E258" s="172">
        <v>0.44309999999999999</v>
      </c>
      <c r="F258" s="173">
        <v>1</v>
      </c>
      <c r="G258" s="172">
        <f t="shared" si="6"/>
        <v>0.44309999999999999</v>
      </c>
      <c r="H258" s="171">
        <v>1.25</v>
      </c>
      <c r="I258" s="174">
        <f t="shared" si="7"/>
        <v>0.55388000000000004</v>
      </c>
      <c r="J258" s="175" t="s">
        <v>1230</v>
      </c>
      <c r="K258" s="176" t="s">
        <v>1231</v>
      </c>
      <c r="L258" s="170"/>
    </row>
    <row r="259" spans="1:12" ht="11.25" customHeight="1">
      <c r="A259" s="151" t="s">
        <v>510</v>
      </c>
      <c r="B259" s="151" t="s">
        <v>1648</v>
      </c>
      <c r="C259" s="171">
        <v>4.83</v>
      </c>
      <c r="D259" s="172">
        <v>0.80649999999999999</v>
      </c>
      <c r="E259" s="172">
        <v>0.80649999999999999</v>
      </c>
      <c r="F259" s="173">
        <v>1</v>
      </c>
      <c r="G259" s="172">
        <f t="shared" si="6"/>
        <v>0.80649999999999999</v>
      </c>
      <c r="H259" s="171">
        <v>1.25</v>
      </c>
      <c r="I259" s="174">
        <f t="shared" si="7"/>
        <v>1.00813</v>
      </c>
      <c r="J259" s="175" t="s">
        <v>1230</v>
      </c>
      <c r="K259" s="176" t="s">
        <v>1231</v>
      </c>
      <c r="L259" s="170"/>
    </row>
    <row r="260" spans="1:12" ht="11.25" customHeight="1">
      <c r="A260" s="177" t="s">
        <v>511</v>
      </c>
      <c r="B260" s="177" t="s">
        <v>1648</v>
      </c>
      <c r="C260" s="178">
        <v>7.57</v>
      </c>
      <c r="D260" s="179">
        <v>1.5214000000000001</v>
      </c>
      <c r="E260" s="179">
        <v>1.5214000000000001</v>
      </c>
      <c r="F260" s="180">
        <v>1</v>
      </c>
      <c r="G260" s="179">
        <f t="shared" si="6"/>
        <v>1.5214000000000001</v>
      </c>
      <c r="H260" s="178">
        <v>1.25</v>
      </c>
      <c r="I260" s="181">
        <f t="shared" si="7"/>
        <v>1.9017500000000001</v>
      </c>
      <c r="J260" s="182" t="s">
        <v>1230</v>
      </c>
      <c r="K260" s="183" t="s">
        <v>1231</v>
      </c>
      <c r="L260" s="170"/>
    </row>
    <row r="261" spans="1:12" ht="11.25" customHeight="1">
      <c r="A261" s="163" t="s">
        <v>512</v>
      </c>
      <c r="B261" s="163" t="s">
        <v>1470</v>
      </c>
      <c r="C261" s="164">
        <v>2.58</v>
      </c>
      <c r="D261" s="165">
        <v>0.4713</v>
      </c>
      <c r="E261" s="165">
        <v>0.4713</v>
      </c>
      <c r="F261" s="166">
        <v>1</v>
      </c>
      <c r="G261" s="165">
        <f t="shared" si="6"/>
        <v>0.4713</v>
      </c>
      <c r="H261" s="164">
        <v>1.25</v>
      </c>
      <c r="I261" s="167">
        <f t="shared" si="7"/>
        <v>0.58913000000000004</v>
      </c>
      <c r="J261" s="168" t="s">
        <v>1230</v>
      </c>
      <c r="K261" s="169" t="s">
        <v>1231</v>
      </c>
      <c r="L261" s="170"/>
    </row>
    <row r="262" spans="1:12" ht="11.25" customHeight="1">
      <c r="A262" s="151" t="s">
        <v>513</v>
      </c>
      <c r="B262" s="151" t="s">
        <v>1470</v>
      </c>
      <c r="C262" s="171">
        <v>3.51</v>
      </c>
      <c r="D262" s="172">
        <v>0.64480000000000004</v>
      </c>
      <c r="E262" s="172">
        <v>0.64480000000000004</v>
      </c>
      <c r="F262" s="173">
        <v>1</v>
      </c>
      <c r="G262" s="172">
        <f t="shared" si="6"/>
        <v>0.64480000000000004</v>
      </c>
      <c r="H262" s="171">
        <v>1.25</v>
      </c>
      <c r="I262" s="174">
        <f t="shared" si="7"/>
        <v>0.80600000000000005</v>
      </c>
      <c r="J262" s="175" t="s">
        <v>1230</v>
      </c>
      <c r="K262" s="176" t="s">
        <v>1231</v>
      </c>
      <c r="L262" s="170"/>
    </row>
    <row r="263" spans="1:12" ht="11.25" customHeight="1">
      <c r="A263" s="151" t="s">
        <v>514</v>
      </c>
      <c r="B263" s="151" t="s">
        <v>1470</v>
      </c>
      <c r="C263" s="171">
        <v>5.04</v>
      </c>
      <c r="D263" s="172">
        <v>0.92649999999999999</v>
      </c>
      <c r="E263" s="172">
        <v>0.92649999999999999</v>
      </c>
      <c r="F263" s="173">
        <v>1</v>
      </c>
      <c r="G263" s="172">
        <f t="shared" si="6"/>
        <v>0.92649999999999999</v>
      </c>
      <c r="H263" s="171">
        <v>1.25</v>
      </c>
      <c r="I263" s="174">
        <f t="shared" si="7"/>
        <v>1.1581300000000001</v>
      </c>
      <c r="J263" s="175" t="s">
        <v>1230</v>
      </c>
      <c r="K263" s="176" t="s">
        <v>1231</v>
      </c>
      <c r="L263" s="170"/>
    </row>
    <row r="264" spans="1:12" ht="11.25" customHeight="1">
      <c r="A264" s="177" t="s">
        <v>515</v>
      </c>
      <c r="B264" s="177" t="s">
        <v>1470</v>
      </c>
      <c r="C264" s="178">
        <v>7.14</v>
      </c>
      <c r="D264" s="179">
        <v>1.4459</v>
      </c>
      <c r="E264" s="179">
        <v>1.4459</v>
      </c>
      <c r="F264" s="180">
        <v>1</v>
      </c>
      <c r="G264" s="179">
        <f t="shared" si="6"/>
        <v>1.4459</v>
      </c>
      <c r="H264" s="178">
        <v>1.25</v>
      </c>
      <c r="I264" s="181">
        <f t="shared" si="7"/>
        <v>1.80738</v>
      </c>
      <c r="J264" s="182" t="s">
        <v>1230</v>
      </c>
      <c r="K264" s="183" t="s">
        <v>1231</v>
      </c>
      <c r="L264" s="170"/>
    </row>
    <row r="265" spans="1:12" ht="11.25" customHeight="1">
      <c r="A265" s="163" t="s">
        <v>516</v>
      </c>
      <c r="B265" s="163" t="s">
        <v>1471</v>
      </c>
      <c r="C265" s="164">
        <v>2.67</v>
      </c>
      <c r="D265" s="165">
        <v>0.5323</v>
      </c>
      <c r="E265" s="165">
        <v>0.5323</v>
      </c>
      <c r="F265" s="166">
        <v>1</v>
      </c>
      <c r="G265" s="165">
        <f t="shared" si="6"/>
        <v>0.5323</v>
      </c>
      <c r="H265" s="164">
        <v>1.25</v>
      </c>
      <c r="I265" s="167">
        <f t="shared" si="7"/>
        <v>0.66537999999999997</v>
      </c>
      <c r="J265" s="168" t="s">
        <v>1230</v>
      </c>
      <c r="K265" s="169" t="s">
        <v>1231</v>
      </c>
      <c r="L265" s="170"/>
    </row>
    <row r="266" spans="1:12" ht="11.25" customHeight="1">
      <c r="A266" s="151" t="s">
        <v>517</v>
      </c>
      <c r="B266" s="151" t="s">
        <v>1471</v>
      </c>
      <c r="C266" s="171">
        <v>3.27</v>
      </c>
      <c r="D266" s="172">
        <v>0.63929999999999998</v>
      </c>
      <c r="E266" s="172">
        <v>0.63929999999999998</v>
      </c>
      <c r="F266" s="173">
        <v>1</v>
      </c>
      <c r="G266" s="172">
        <f t="shared" si="6"/>
        <v>0.63929999999999998</v>
      </c>
      <c r="H266" s="171">
        <v>1.25</v>
      </c>
      <c r="I266" s="174">
        <f t="shared" si="7"/>
        <v>0.79913000000000001</v>
      </c>
      <c r="J266" s="175" t="s">
        <v>1230</v>
      </c>
      <c r="K266" s="176" t="s">
        <v>1231</v>
      </c>
      <c r="L266" s="170"/>
    </row>
    <row r="267" spans="1:12" ht="11.25" customHeight="1">
      <c r="A267" s="151" t="s">
        <v>518</v>
      </c>
      <c r="B267" s="151" t="s">
        <v>1471</v>
      </c>
      <c r="C267" s="171">
        <v>4.4400000000000004</v>
      </c>
      <c r="D267" s="172">
        <v>0.85650000000000004</v>
      </c>
      <c r="E267" s="172">
        <v>0.85650000000000004</v>
      </c>
      <c r="F267" s="173">
        <v>1</v>
      </c>
      <c r="G267" s="172">
        <f t="shared" si="6"/>
        <v>0.85650000000000004</v>
      </c>
      <c r="H267" s="171">
        <v>1.25</v>
      </c>
      <c r="I267" s="174">
        <f t="shared" si="7"/>
        <v>1.07063</v>
      </c>
      <c r="J267" s="175" t="s">
        <v>1230</v>
      </c>
      <c r="K267" s="176" t="s">
        <v>1231</v>
      </c>
      <c r="L267" s="170"/>
    </row>
    <row r="268" spans="1:12" ht="11.25" customHeight="1">
      <c r="A268" s="177" t="s">
        <v>519</v>
      </c>
      <c r="B268" s="177" t="s">
        <v>1471</v>
      </c>
      <c r="C268" s="178">
        <v>6.85</v>
      </c>
      <c r="D268" s="179">
        <v>1.4377</v>
      </c>
      <c r="E268" s="179">
        <v>1.4377</v>
      </c>
      <c r="F268" s="180">
        <v>1</v>
      </c>
      <c r="G268" s="179">
        <f t="shared" si="6"/>
        <v>1.4377</v>
      </c>
      <c r="H268" s="178">
        <v>1.25</v>
      </c>
      <c r="I268" s="181">
        <f t="shared" si="7"/>
        <v>1.7971299999999999</v>
      </c>
      <c r="J268" s="182" t="s">
        <v>1230</v>
      </c>
      <c r="K268" s="183" t="s">
        <v>1231</v>
      </c>
      <c r="L268" s="170"/>
    </row>
    <row r="269" spans="1:12" ht="11.25" customHeight="1">
      <c r="A269" s="163" t="s">
        <v>520</v>
      </c>
      <c r="B269" s="163" t="s">
        <v>1288</v>
      </c>
      <c r="C269" s="164">
        <v>1.94</v>
      </c>
      <c r="D269" s="165">
        <v>0.37509999999999999</v>
      </c>
      <c r="E269" s="165">
        <v>0.37509999999999999</v>
      </c>
      <c r="F269" s="166">
        <v>1</v>
      </c>
      <c r="G269" s="165">
        <f t="shared" ref="G269:G332" si="8">ROUND(F269*D269,5)</f>
        <v>0.37509999999999999</v>
      </c>
      <c r="H269" s="164">
        <v>1.25</v>
      </c>
      <c r="I269" s="167">
        <f t="shared" ref="I269:I332" si="9">ROUND(H269*G269,5)</f>
        <v>0.46888000000000002</v>
      </c>
      <c r="J269" s="168" t="s">
        <v>1230</v>
      </c>
      <c r="K269" s="169" t="s">
        <v>1231</v>
      </c>
      <c r="L269" s="170"/>
    </row>
    <row r="270" spans="1:12" ht="11.25" customHeight="1">
      <c r="A270" s="151" t="s">
        <v>521</v>
      </c>
      <c r="B270" s="151" t="s">
        <v>1288</v>
      </c>
      <c r="C270" s="171">
        <v>2.74</v>
      </c>
      <c r="D270" s="172">
        <v>0.55579999999999996</v>
      </c>
      <c r="E270" s="172">
        <v>0.55579999999999996</v>
      </c>
      <c r="F270" s="173">
        <v>1</v>
      </c>
      <c r="G270" s="172">
        <f t="shared" si="8"/>
        <v>0.55579999999999996</v>
      </c>
      <c r="H270" s="171">
        <v>1.25</v>
      </c>
      <c r="I270" s="174">
        <f t="shared" si="9"/>
        <v>0.69474999999999998</v>
      </c>
      <c r="J270" s="175" t="s">
        <v>1230</v>
      </c>
      <c r="K270" s="176" t="s">
        <v>1231</v>
      </c>
      <c r="L270" s="170"/>
    </row>
    <row r="271" spans="1:12" ht="11.25" customHeight="1">
      <c r="A271" s="151" t="s">
        <v>522</v>
      </c>
      <c r="B271" s="151" t="s">
        <v>1288</v>
      </c>
      <c r="C271" s="171">
        <v>3.75</v>
      </c>
      <c r="D271" s="172">
        <v>0.77149999999999996</v>
      </c>
      <c r="E271" s="172">
        <v>0.77149999999999996</v>
      </c>
      <c r="F271" s="173">
        <v>1</v>
      </c>
      <c r="G271" s="172">
        <f t="shared" si="8"/>
        <v>0.77149999999999996</v>
      </c>
      <c r="H271" s="171">
        <v>1.25</v>
      </c>
      <c r="I271" s="174">
        <f t="shared" si="9"/>
        <v>0.96438000000000001</v>
      </c>
      <c r="J271" s="175" t="s">
        <v>1230</v>
      </c>
      <c r="K271" s="176" t="s">
        <v>1231</v>
      </c>
      <c r="L271" s="170"/>
    </row>
    <row r="272" spans="1:12" ht="11.25" customHeight="1">
      <c r="A272" s="177" t="s">
        <v>523</v>
      </c>
      <c r="B272" s="177" t="s">
        <v>1288</v>
      </c>
      <c r="C272" s="178">
        <v>4.62</v>
      </c>
      <c r="D272" s="179">
        <v>1.2945</v>
      </c>
      <c r="E272" s="179">
        <v>1.2945</v>
      </c>
      <c r="F272" s="180">
        <v>1</v>
      </c>
      <c r="G272" s="179">
        <f t="shared" si="8"/>
        <v>1.2945</v>
      </c>
      <c r="H272" s="178">
        <v>1.25</v>
      </c>
      <c r="I272" s="181">
        <f t="shared" si="9"/>
        <v>1.6181300000000001</v>
      </c>
      <c r="J272" s="182" t="s">
        <v>1230</v>
      </c>
      <c r="K272" s="183" t="s">
        <v>1231</v>
      </c>
      <c r="L272" s="170"/>
    </row>
    <row r="273" spans="1:12" ht="11.25" customHeight="1">
      <c r="A273" s="163" t="s">
        <v>524</v>
      </c>
      <c r="B273" s="163" t="s">
        <v>1649</v>
      </c>
      <c r="C273" s="164">
        <v>2.72</v>
      </c>
      <c r="D273" s="165">
        <v>0.58789999999999998</v>
      </c>
      <c r="E273" s="165">
        <v>0.58789999999999998</v>
      </c>
      <c r="F273" s="166">
        <v>1</v>
      </c>
      <c r="G273" s="165">
        <f t="shared" si="8"/>
        <v>0.58789999999999998</v>
      </c>
      <c r="H273" s="164">
        <v>1.25</v>
      </c>
      <c r="I273" s="167">
        <f t="shared" si="9"/>
        <v>0.73487999999999998</v>
      </c>
      <c r="J273" s="168" t="s">
        <v>1230</v>
      </c>
      <c r="K273" s="169" t="s">
        <v>1231</v>
      </c>
      <c r="L273" s="170"/>
    </row>
    <row r="274" spans="1:12" ht="11.25" customHeight="1">
      <c r="A274" s="151" t="s">
        <v>525</v>
      </c>
      <c r="B274" s="151" t="s">
        <v>1649</v>
      </c>
      <c r="C274" s="171">
        <v>4.13</v>
      </c>
      <c r="D274" s="172">
        <v>0.77300000000000002</v>
      </c>
      <c r="E274" s="172">
        <v>0.77300000000000002</v>
      </c>
      <c r="F274" s="173">
        <v>1</v>
      </c>
      <c r="G274" s="172">
        <f t="shared" si="8"/>
        <v>0.77300000000000002</v>
      </c>
      <c r="H274" s="171">
        <v>1.25</v>
      </c>
      <c r="I274" s="174">
        <f t="shared" si="9"/>
        <v>0.96625000000000005</v>
      </c>
      <c r="J274" s="175" t="s">
        <v>1230</v>
      </c>
      <c r="K274" s="176" t="s">
        <v>1231</v>
      </c>
      <c r="L274" s="170"/>
    </row>
    <row r="275" spans="1:12" ht="11.25" customHeight="1">
      <c r="A275" s="151" t="s">
        <v>526</v>
      </c>
      <c r="B275" s="151" t="s">
        <v>1649</v>
      </c>
      <c r="C275" s="171">
        <v>6.52</v>
      </c>
      <c r="D275" s="172">
        <v>1.1321000000000001</v>
      </c>
      <c r="E275" s="172">
        <v>1.1321000000000001</v>
      </c>
      <c r="F275" s="173">
        <v>1</v>
      </c>
      <c r="G275" s="172">
        <f t="shared" si="8"/>
        <v>1.1321000000000001</v>
      </c>
      <c r="H275" s="171">
        <v>1.25</v>
      </c>
      <c r="I275" s="174">
        <f t="shared" si="9"/>
        <v>1.41513</v>
      </c>
      <c r="J275" s="175" t="s">
        <v>1230</v>
      </c>
      <c r="K275" s="176" t="s">
        <v>1231</v>
      </c>
      <c r="L275" s="170"/>
    </row>
    <row r="276" spans="1:12" ht="11.25" customHeight="1">
      <c r="A276" s="177" t="s">
        <v>527</v>
      </c>
      <c r="B276" s="177" t="s">
        <v>1649</v>
      </c>
      <c r="C276" s="178">
        <v>9.4</v>
      </c>
      <c r="D276" s="179">
        <v>1.7817000000000001</v>
      </c>
      <c r="E276" s="179">
        <v>1.7817000000000001</v>
      </c>
      <c r="F276" s="180">
        <v>1</v>
      </c>
      <c r="G276" s="179">
        <f t="shared" si="8"/>
        <v>1.7817000000000001</v>
      </c>
      <c r="H276" s="178">
        <v>1.25</v>
      </c>
      <c r="I276" s="181">
        <f t="shared" si="9"/>
        <v>2.2271299999999998</v>
      </c>
      <c r="J276" s="182" t="s">
        <v>1230</v>
      </c>
      <c r="K276" s="183" t="s">
        <v>1231</v>
      </c>
      <c r="L276" s="170"/>
    </row>
    <row r="277" spans="1:12" ht="11.25" customHeight="1">
      <c r="A277" s="163" t="s">
        <v>528</v>
      </c>
      <c r="B277" s="163" t="s">
        <v>1650</v>
      </c>
      <c r="C277" s="164">
        <v>2.8</v>
      </c>
      <c r="D277" s="165">
        <v>0.50670000000000004</v>
      </c>
      <c r="E277" s="165">
        <v>0.50670000000000004</v>
      </c>
      <c r="F277" s="166">
        <v>1</v>
      </c>
      <c r="G277" s="165">
        <f t="shared" si="8"/>
        <v>0.50670000000000004</v>
      </c>
      <c r="H277" s="164">
        <v>1.25</v>
      </c>
      <c r="I277" s="167">
        <f t="shared" si="9"/>
        <v>0.63338000000000005</v>
      </c>
      <c r="J277" s="168" t="s">
        <v>1230</v>
      </c>
      <c r="K277" s="169" t="s">
        <v>1231</v>
      </c>
      <c r="L277" s="170"/>
    </row>
    <row r="278" spans="1:12" ht="11.25" customHeight="1">
      <c r="A278" s="151" t="s">
        <v>529</v>
      </c>
      <c r="B278" s="151" t="s">
        <v>1650</v>
      </c>
      <c r="C278" s="171">
        <v>3.77</v>
      </c>
      <c r="D278" s="172">
        <v>0.70199999999999996</v>
      </c>
      <c r="E278" s="172">
        <v>0.70199999999999996</v>
      </c>
      <c r="F278" s="173">
        <v>1</v>
      </c>
      <c r="G278" s="172">
        <f t="shared" si="8"/>
        <v>0.70199999999999996</v>
      </c>
      <c r="H278" s="171">
        <v>1.25</v>
      </c>
      <c r="I278" s="174">
        <f t="shared" si="9"/>
        <v>0.87749999999999995</v>
      </c>
      <c r="J278" s="175" t="s">
        <v>1230</v>
      </c>
      <c r="K278" s="176" t="s">
        <v>1231</v>
      </c>
      <c r="L278" s="170"/>
    </row>
    <row r="279" spans="1:12" ht="11.25" customHeight="1">
      <c r="A279" s="151" t="s">
        <v>530</v>
      </c>
      <c r="B279" s="151" t="s">
        <v>1650</v>
      </c>
      <c r="C279" s="171">
        <v>5.93</v>
      </c>
      <c r="D279" s="172">
        <v>1.0508999999999999</v>
      </c>
      <c r="E279" s="172">
        <v>1.0508999999999999</v>
      </c>
      <c r="F279" s="173">
        <v>1</v>
      </c>
      <c r="G279" s="172">
        <f t="shared" si="8"/>
        <v>1.0508999999999999</v>
      </c>
      <c r="H279" s="171">
        <v>1.25</v>
      </c>
      <c r="I279" s="174">
        <f t="shared" si="9"/>
        <v>1.3136300000000001</v>
      </c>
      <c r="J279" s="175" t="s">
        <v>1230</v>
      </c>
      <c r="K279" s="176" t="s">
        <v>1231</v>
      </c>
      <c r="L279" s="170"/>
    </row>
    <row r="280" spans="1:12" ht="11.25" customHeight="1">
      <c r="A280" s="177" t="s">
        <v>531</v>
      </c>
      <c r="B280" s="177" t="s">
        <v>1650</v>
      </c>
      <c r="C280" s="178">
        <v>8.6999999999999993</v>
      </c>
      <c r="D280" s="179">
        <v>1.6609</v>
      </c>
      <c r="E280" s="179">
        <v>1.6609</v>
      </c>
      <c r="F280" s="180">
        <v>1</v>
      </c>
      <c r="G280" s="179">
        <f t="shared" si="8"/>
        <v>1.6609</v>
      </c>
      <c r="H280" s="178">
        <v>1.25</v>
      </c>
      <c r="I280" s="181">
        <f t="shared" si="9"/>
        <v>2.07613</v>
      </c>
      <c r="J280" s="182" t="s">
        <v>1230</v>
      </c>
      <c r="K280" s="183" t="s">
        <v>1231</v>
      </c>
      <c r="L280" s="170"/>
    </row>
    <row r="281" spans="1:12" ht="11.25" customHeight="1">
      <c r="A281" s="163" t="s">
        <v>532</v>
      </c>
      <c r="B281" s="163" t="s">
        <v>1651</v>
      </c>
      <c r="C281" s="164">
        <v>2.57</v>
      </c>
      <c r="D281" s="165">
        <v>0.48359999999999997</v>
      </c>
      <c r="E281" s="165">
        <v>0.48359999999999997</v>
      </c>
      <c r="F281" s="166">
        <v>1</v>
      </c>
      <c r="G281" s="165">
        <f t="shared" si="8"/>
        <v>0.48359999999999997</v>
      </c>
      <c r="H281" s="164">
        <v>1.25</v>
      </c>
      <c r="I281" s="167">
        <f t="shared" si="9"/>
        <v>0.60450000000000004</v>
      </c>
      <c r="J281" s="168" t="s">
        <v>1230</v>
      </c>
      <c r="K281" s="169" t="s">
        <v>1231</v>
      </c>
      <c r="L281" s="170"/>
    </row>
    <row r="282" spans="1:12" ht="11.25" customHeight="1">
      <c r="A282" s="151" t="s">
        <v>533</v>
      </c>
      <c r="B282" s="151" t="s">
        <v>1651</v>
      </c>
      <c r="C282" s="171">
        <v>3.44</v>
      </c>
      <c r="D282" s="172">
        <v>0.68740000000000001</v>
      </c>
      <c r="E282" s="172">
        <v>0.68740000000000001</v>
      </c>
      <c r="F282" s="173">
        <v>1</v>
      </c>
      <c r="G282" s="172">
        <f t="shared" si="8"/>
        <v>0.68740000000000001</v>
      </c>
      <c r="H282" s="171">
        <v>1.25</v>
      </c>
      <c r="I282" s="174">
        <f t="shared" si="9"/>
        <v>0.85924999999999996</v>
      </c>
      <c r="J282" s="175" t="s">
        <v>1230</v>
      </c>
      <c r="K282" s="176" t="s">
        <v>1231</v>
      </c>
      <c r="L282" s="170"/>
    </row>
    <row r="283" spans="1:12" ht="11.25" customHeight="1">
      <c r="A283" s="151" t="s">
        <v>534</v>
      </c>
      <c r="B283" s="151" t="s">
        <v>1651</v>
      </c>
      <c r="C283" s="171">
        <v>5.2</v>
      </c>
      <c r="D283" s="172">
        <v>0.97009999999999996</v>
      </c>
      <c r="E283" s="172">
        <v>0.97009999999999996</v>
      </c>
      <c r="F283" s="173">
        <v>1</v>
      </c>
      <c r="G283" s="172">
        <f t="shared" si="8"/>
        <v>0.97009999999999996</v>
      </c>
      <c r="H283" s="171">
        <v>1.25</v>
      </c>
      <c r="I283" s="174">
        <f t="shared" si="9"/>
        <v>1.2126300000000001</v>
      </c>
      <c r="J283" s="175" t="s">
        <v>1230</v>
      </c>
      <c r="K283" s="176" t="s">
        <v>1231</v>
      </c>
      <c r="L283" s="170"/>
    </row>
    <row r="284" spans="1:12" ht="11.25" customHeight="1">
      <c r="A284" s="177" t="s">
        <v>535</v>
      </c>
      <c r="B284" s="177" t="s">
        <v>1651</v>
      </c>
      <c r="C284" s="178">
        <v>7.86</v>
      </c>
      <c r="D284" s="179">
        <v>1.5436000000000001</v>
      </c>
      <c r="E284" s="179">
        <v>1.5436000000000001</v>
      </c>
      <c r="F284" s="180">
        <v>1</v>
      </c>
      <c r="G284" s="179">
        <f t="shared" si="8"/>
        <v>1.5436000000000001</v>
      </c>
      <c r="H284" s="178">
        <v>1.25</v>
      </c>
      <c r="I284" s="181">
        <f t="shared" si="9"/>
        <v>1.9295</v>
      </c>
      <c r="J284" s="182" t="s">
        <v>1230</v>
      </c>
      <c r="K284" s="183" t="s">
        <v>1231</v>
      </c>
      <c r="L284" s="170"/>
    </row>
    <row r="285" spans="1:12" ht="11.25" customHeight="1">
      <c r="A285" s="163" t="s">
        <v>1310</v>
      </c>
      <c r="B285" s="163" t="s">
        <v>1652</v>
      </c>
      <c r="C285" s="164">
        <v>2.0299999999999998</v>
      </c>
      <c r="D285" s="165">
        <v>0.44579999999999997</v>
      </c>
      <c r="E285" s="165">
        <v>0.44579999999999997</v>
      </c>
      <c r="F285" s="166">
        <v>1</v>
      </c>
      <c r="G285" s="165">
        <f t="shared" si="8"/>
        <v>0.44579999999999997</v>
      </c>
      <c r="H285" s="164">
        <v>1.25</v>
      </c>
      <c r="I285" s="167">
        <f t="shared" si="9"/>
        <v>0.55725000000000002</v>
      </c>
      <c r="J285" s="168" t="s">
        <v>1230</v>
      </c>
      <c r="K285" s="169" t="s">
        <v>1231</v>
      </c>
      <c r="L285" s="170"/>
    </row>
    <row r="286" spans="1:12" ht="11.25" customHeight="1">
      <c r="A286" s="151" t="s">
        <v>1311</v>
      </c>
      <c r="B286" s="151" t="s">
        <v>1652</v>
      </c>
      <c r="C286" s="171">
        <v>2.73</v>
      </c>
      <c r="D286" s="172">
        <v>0.5635</v>
      </c>
      <c r="E286" s="172">
        <v>0.5635</v>
      </c>
      <c r="F286" s="173">
        <v>1</v>
      </c>
      <c r="G286" s="172">
        <f t="shared" si="8"/>
        <v>0.5635</v>
      </c>
      <c r="H286" s="171">
        <v>1.25</v>
      </c>
      <c r="I286" s="174">
        <f t="shared" si="9"/>
        <v>0.70438000000000001</v>
      </c>
      <c r="J286" s="175" t="s">
        <v>1230</v>
      </c>
      <c r="K286" s="176" t="s">
        <v>1231</v>
      </c>
      <c r="L286" s="170"/>
    </row>
    <row r="287" spans="1:12" ht="11.25" customHeight="1">
      <c r="A287" s="151" t="s">
        <v>1312</v>
      </c>
      <c r="B287" s="151" t="s">
        <v>1652</v>
      </c>
      <c r="C287" s="171">
        <v>4.01</v>
      </c>
      <c r="D287" s="172">
        <v>0.7843</v>
      </c>
      <c r="E287" s="172">
        <v>0.7843</v>
      </c>
      <c r="F287" s="173">
        <v>1</v>
      </c>
      <c r="G287" s="172">
        <f t="shared" si="8"/>
        <v>0.7843</v>
      </c>
      <c r="H287" s="171">
        <v>1.25</v>
      </c>
      <c r="I287" s="174">
        <f t="shared" si="9"/>
        <v>0.98038000000000003</v>
      </c>
      <c r="J287" s="175" t="s">
        <v>1230</v>
      </c>
      <c r="K287" s="176" t="s">
        <v>1231</v>
      </c>
      <c r="L287" s="170"/>
    </row>
    <row r="288" spans="1:12" ht="11.25" customHeight="1">
      <c r="A288" s="177" t="s">
        <v>1313</v>
      </c>
      <c r="B288" s="177" t="s">
        <v>1652</v>
      </c>
      <c r="C288" s="178">
        <v>6.39</v>
      </c>
      <c r="D288" s="179">
        <v>1.2626999999999999</v>
      </c>
      <c r="E288" s="179">
        <v>1.2626999999999999</v>
      </c>
      <c r="F288" s="180">
        <v>1</v>
      </c>
      <c r="G288" s="179">
        <f t="shared" si="8"/>
        <v>1.2626999999999999</v>
      </c>
      <c r="H288" s="178">
        <v>1.25</v>
      </c>
      <c r="I288" s="181">
        <f t="shared" si="9"/>
        <v>1.5783799999999999</v>
      </c>
      <c r="J288" s="182" t="s">
        <v>1230</v>
      </c>
      <c r="K288" s="183" t="s">
        <v>1231</v>
      </c>
      <c r="L288" s="170"/>
    </row>
    <row r="289" spans="1:12" ht="11.25" customHeight="1">
      <c r="A289" s="163" t="s">
        <v>536</v>
      </c>
      <c r="B289" s="163" t="s">
        <v>1472</v>
      </c>
      <c r="C289" s="164">
        <v>4.46</v>
      </c>
      <c r="D289" s="165">
        <v>3.0615999999999999</v>
      </c>
      <c r="E289" s="165">
        <v>3.0615999999999999</v>
      </c>
      <c r="F289" s="166">
        <v>1</v>
      </c>
      <c r="G289" s="165">
        <f t="shared" si="8"/>
        <v>3.0615999999999999</v>
      </c>
      <c r="H289" s="164">
        <v>1.2</v>
      </c>
      <c r="I289" s="167">
        <f t="shared" si="9"/>
        <v>3.6739199999999999</v>
      </c>
      <c r="J289" s="168" t="s">
        <v>1227</v>
      </c>
      <c r="K289" s="169" t="s">
        <v>1232</v>
      </c>
      <c r="L289" s="170"/>
    </row>
    <row r="290" spans="1:12" ht="11.25" customHeight="1">
      <c r="A290" s="151" t="s">
        <v>537</v>
      </c>
      <c r="B290" s="151" t="s">
        <v>1472</v>
      </c>
      <c r="C290" s="171">
        <v>7.07</v>
      </c>
      <c r="D290" s="172">
        <v>4.2424999999999997</v>
      </c>
      <c r="E290" s="172">
        <v>4.2424999999999997</v>
      </c>
      <c r="F290" s="173">
        <v>1</v>
      </c>
      <c r="G290" s="172">
        <f t="shared" si="8"/>
        <v>4.2424999999999997</v>
      </c>
      <c r="H290" s="171">
        <v>1.2</v>
      </c>
      <c r="I290" s="174">
        <f t="shared" si="9"/>
        <v>5.0910000000000002</v>
      </c>
      <c r="J290" s="175" t="s">
        <v>1227</v>
      </c>
      <c r="K290" s="176" t="s">
        <v>1232</v>
      </c>
      <c r="L290" s="170"/>
    </row>
    <row r="291" spans="1:12" ht="11.25" customHeight="1">
      <c r="A291" s="151" t="s">
        <v>538</v>
      </c>
      <c r="B291" s="151" t="s">
        <v>1472</v>
      </c>
      <c r="C291" s="171">
        <v>10.26</v>
      </c>
      <c r="D291" s="172">
        <v>5.4344000000000001</v>
      </c>
      <c r="E291" s="172">
        <v>5.4344000000000001</v>
      </c>
      <c r="F291" s="173">
        <v>1</v>
      </c>
      <c r="G291" s="172">
        <f t="shared" si="8"/>
        <v>5.4344000000000001</v>
      </c>
      <c r="H291" s="171">
        <v>1.2</v>
      </c>
      <c r="I291" s="174">
        <f t="shared" si="9"/>
        <v>6.52128</v>
      </c>
      <c r="J291" s="175" t="s">
        <v>1227</v>
      </c>
      <c r="K291" s="176" t="s">
        <v>1232</v>
      </c>
      <c r="L291" s="170"/>
    </row>
    <row r="292" spans="1:12" ht="11.25" customHeight="1">
      <c r="A292" s="177" t="s">
        <v>539</v>
      </c>
      <c r="B292" s="177" t="s">
        <v>1472</v>
      </c>
      <c r="C292" s="178">
        <v>29.11</v>
      </c>
      <c r="D292" s="179">
        <v>12.363799999999999</v>
      </c>
      <c r="E292" s="179">
        <v>12.363799999999999</v>
      </c>
      <c r="F292" s="180">
        <v>1</v>
      </c>
      <c r="G292" s="179">
        <f t="shared" si="8"/>
        <v>12.363799999999999</v>
      </c>
      <c r="H292" s="178">
        <v>1.2</v>
      </c>
      <c r="I292" s="181">
        <f t="shared" si="9"/>
        <v>14.83656</v>
      </c>
      <c r="J292" s="182" t="s">
        <v>1227</v>
      </c>
      <c r="K292" s="183" t="s">
        <v>1232</v>
      </c>
      <c r="L292" s="170"/>
    </row>
    <row r="293" spans="1:12" ht="11.25" customHeight="1">
      <c r="A293" s="163" t="s">
        <v>540</v>
      </c>
      <c r="B293" s="163" t="s">
        <v>1473</v>
      </c>
      <c r="C293" s="164">
        <v>2.6</v>
      </c>
      <c r="D293" s="165">
        <v>12.718299999999999</v>
      </c>
      <c r="E293" s="165">
        <v>12.718299999999999</v>
      </c>
      <c r="F293" s="166">
        <v>1</v>
      </c>
      <c r="G293" s="165">
        <f t="shared" si="8"/>
        <v>12.718299999999999</v>
      </c>
      <c r="H293" s="164">
        <v>1.2</v>
      </c>
      <c r="I293" s="167">
        <f t="shared" si="9"/>
        <v>15.26196</v>
      </c>
      <c r="J293" s="168" t="s">
        <v>1227</v>
      </c>
      <c r="K293" s="169" t="s">
        <v>1232</v>
      </c>
      <c r="L293" s="170"/>
    </row>
    <row r="294" spans="1:12" ht="11.25" customHeight="1">
      <c r="A294" s="151" t="s">
        <v>541</v>
      </c>
      <c r="B294" s="151" t="s">
        <v>1473</v>
      </c>
      <c r="C294" s="171">
        <v>16.27</v>
      </c>
      <c r="D294" s="172">
        <v>12.718299999999999</v>
      </c>
      <c r="E294" s="172">
        <v>12.718299999999999</v>
      </c>
      <c r="F294" s="173">
        <v>1</v>
      </c>
      <c r="G294" s="172">
        <f t="shared" si="8"/>
        <v>12.718299999999999</v>
      </c>
      <c r="H294" s="171">
        <v>1.2</v>
      </c>
      <c r="I294" s="174">
        <f t="shared" si="9"/>
        <v>15.26196</v>
      </c>
      <c r="J294" s="175" t="s">
        <v>1227</v>
      </c>
      <c r="K294" s="176" t="s">
        <v>1232</v>
      </c>
      <c r="L294" s="170"/>
    </row>
    <row r="295" spans="1:12" ht="11.25" customHeight="1">
      <c r="A295" s="151" t="s">
        <v>542</v>
      </c>
      <c r="B295" s="151" t="s">
        <v>1473</v>
      </c>
      <c r="C295" s="171">
        <v>29.11</v>
      </c>
      <c r="D295" s="172">
        <v>18.817499999999999</v>
      </c>
      <c r="E295" s="172">
        <v>18.817499999999999</v>
      </c>
      <c r="F295" s="173">
        <v>1</v>
      </c>
      <c r="G295" s="172">
        <f t="shared" si="8"/>
        <v>18.817499999999999</v>
      </c>
      <c r="H295" s="171">
        <v>1.2</v>
      </c>
      <c r="I295" s="174">
        <f t="shared" si="9"/>
        <v>22.581</v>
      </c>
      <c r="J295" s="175" t="s">
        <v>1227</v>
      </c>
      <c r="K295" s="176" t="s">
        <v>1232</v>
      </c>
      <c r="L295" s="170"/>
    </row>
    <row r="296" spans="1:12" ht="11.25" customHeight="1">
      <c r="A296" s="177" t="s">
        <v>543</v>
      </c>
      <c r="B296" s="177" t="s">
        <v>1473</v>
      </c>
      <c r="C296" s="178">
        <v>40.69</v>
      </c>
      <c r="D296" s="179">
        <v>23.385200000000001</v>
      </c>
      <c r="E296" s="179">
        <v>23.385200000000001</v>
      </c>
      <c r="F296" s="180">
        <v>1</v>
      </c>
      <c r="G296" s="179">
        <f t="shared" si="8"/>
        <v>23.385200000000001</v>
      </c>
      <c r="H296" s="178">
        <v>1.2</v>
      </c>
      <c r="I296" s="181">
        <f t="shared" si="9"/>
        <v>28.062239999999999</v>
      </c>
      <c r="J296" s="182" t="s">
        <v>1227</v>
      </c>
      <c r="K296" s="183" t="s">
        <v>1232</v>
      </c>
      <c r="L296" s="170"/>
    </row>
    <row r="297" spans="1:12" ht="11.25" customHeight="1">
      <c r="A297" s="163" t="s">
        <v>544</v>
      </c>
      <c r="B297" s="163" t="s">
        <v>1688</v>
      </c>
      <c r="C297" s="164">
        <v>6.73</v>
      </c>
      <c r="D297" s="165">
        <v>4.3989000000000003</v>
      </c>
      <c r="E297" s="165">
        <v>4.3989000000000003</v>
      </c>
      <c r="F297" s="166">
        <v>1</v>
      </c>
      <c r="G297" s="165">
        <f t="shared" si="8"/>
        <v>4.3989000000000003</v>
      </c>
      <c r="H297" s="164">
        <v>1.2</v>
      </c>
      <c r="I297" s="167">
        <f t="shared" si="9"/>
        <v>5.2786799999999996</v>
      </c>
      <c r="J297" s="168" t="s">
        <v>1227</v>
      </c>
      <c r="K297" s="169" t="s">
        <v>1232</v>
      </c>
      <c r="L297" s="170"/>
    </row>
    <row r="298" spans="1:12" ht="11.25" customHeight="1">
      <c r="A298" s="151" t="s">
        <v>545</v>
      </c>
      <c r="B298" s="151" t="s">
        <v>1688</v>
      </c>
      <c r="C298" s="171">
        <v>9.07</v>
      </c>
      <c r="D298" s="172">
        <v>5.1196000000000002</v>
      </c>
      <c r="E298" s="172">
        <v>5.1196000000000002</v>
      </c>
      <c r="F298" s="173">
        <v>1</v>
      </c>
      <c r="G298" s="172">
        <f t="shared" si="8"/>
        <v>5.1196000000000002</v>
      </c>
      <c r="H298" s="171">
        <v>1.2</v>
      </c>
      <c r="I298" s="174">
        <f t="shared" si="9"/>
        <v>6.1435199999999996</v>
      </c>
      <c r="J298" s="175" t="s">
        <v>1227</v>
      </c>
      <c r="K298" s="176" t="s">
        <v>1232</v>
      </c>
      <c r="L298" s="170"/>
    </row>
    <row r="299" spans="1:12" ht="11.25" customHeight="1">
      <c r="A299" s="151" t="s">
        <v>546</v>
      </c>
      <c r="B299" s="151" t="s">
        <v>1688</v>
      </c>
      <c r="C299" s="171">
        <v>13.22</v>
      </c>
      <c r="D299" s="172">
        <v>6.6896000000000004</v>
      </c>
      <c r="E299" s="172">
        <v>6.6896000000000004</v>
      </c>
      <c r="F299" s="173">
        <v>1</v>
      </c>
      <c r="G299" s="172">
        <f t="shared" si="8"/>
        <v>6.6896000000000004</v>
      </c>
      <c r="H299" s="171">
        <v>1.2</v>
      </c>
      <c r="I299" s="174">
        <f t="shared" si="9"/>
        <v>8.0275200000000009</v>
      </c>
      <c r="J299" s="175" t="s">
        <v>1227</v>
      </c>
      <c r="K299" s="176" t="s">
        <v>1232</v>
      </c>
      <c r="L299" s="170"/>
    </row>
    <row r="300" spans="1:12" ht="11.25" customHeight="1">
      <c r="A300" s="177" t="s">
        <v>547</v>
      </c>
      <c r="B300" s="177" t="s">
        <v>1688</v>
      </c>
      <c r="C300" s="178">
        <v>19.399999999999999</v>
      </c>
      <c r="D300" s="179">
        <v>9.3394999999999992</v>
      </c>
      <c r="E300" s="179">
        <v>9.3394999999999992</v>
      </c>
      <c r="F300" s="180">
        <v>1</v>
      </c>
      <c r="G300" s="179">
        <f t="shared" si="8"/>
        <v>9.3394999999999992</v>
      </c>
      <c r="H300" s="178">
        <v>1.2</v>
      </c>
      <c r="I300" s="181">
        <f t="shared" si="9"/>
        <v>11.2074</v>
      </c>
      <c r="J300" s="182" t="s">
        <v>1227</v>
      </c>
      <c r="K300" s="183" t="s">
        <v>1232</v>
      </c>
      <c r="L300" s="170"/>
    </row>
    <row r="301" spans="1:12" ht="11.25" customHeight="1">
      <c r="A301" s="163" t="s">
        <v>548</v>
      </c>
      <c r="B301" s="163" t="s">
        <v>1689</v>
      </c>
      <c r="C301" s="164">
        <v>5.08</v>
      </c>
      <c r="D301" s="165">
        <v>3.6928999999999998</v>
      </c>
      <c r="E301" s="165">
        <v>3.6928999999999998</v>
      </c>
      <c r="F301" s="166">
        <v>1</v>
      </c>
      <c r="G301" s="165">
        <f t="shared" si="8"/>
        <v>3.6928999999999998</v>
      </c>
      <c r="H301" s="164">
        <v>1.2</v>
      </c>
      <c r="I301" s="167">
        <f t="shared" si="9"/>
        <v>4.4314799999999996</v>
      </c>
      <c r="J301" s="168" t="s">
        <v>1227</v>
      </c>
      <c r="K301" s="169" t="s">
        <v>1232</v>
      </c>
      <c r="L301" s="170"/>
    </row>
    <row r="302" spans="1:12" ht="11.25" customHeight="1">
      <c r="A302" s="151" t="s">
        <v>549</v>
      </c>
      <c r="B302" s="151" t="s">
        <v>1689</v>
      </c>
      <c r="C302" s="171">
        <v>6.61</v>
      </c>
      <c r="D302" s="172">
        <v>4.2656999999999998</v>
      </c>
      <c r="E302" s="172">
        <v>4.2656999999999998</v>
      </c>
      <c r="F302" s="173">
        <v>1</v>
      </c>
      <c r="G302" s="172">
        <f t="shared" si="8"/>
        <v>4.2656999999999998</v>
      </c>
      <c r="H302" s="171">
        <v>1.2</v>
      </c>
      <c r="I302" s="174">
        <f t="shared" si="9"/>
        <v>5.1188399999999996</v>
      </c>
      <c r="J302" s="175" t="s">
        <v>1227</v>
      </c>
      <c r="K302" s="176" t="s">
        <v>1232</v>
      </c>
      <c r="L302" s="170"/>
    </row>
    <row r="303" spans="1:12" ht="11.25" customHeight="1">
      <c r="A303" s="151" t="s">
        <v>550</v>
      </c>
      <c r="B303" s="151" t="s">
        <v>1689</v>
      </c>
      <c r="C303" s="171">
        <v>10.26</v>
      </c>
      <c r="D303" s="172">
        <v>5.6124000000000001</v>
      </c>
      <c r="E303" s="172">
        <v>5.6124000000000001</v>
      </c>
      <c r="F303" s="173">
        <v>1</v>
      </c>
      <c r="G303" s="172">
        <f t="shared" si="8"/>
        <v>5.6124000000000001</v>
      </c>
      <c r="H303" s="171">
        <v>1.2</v>
      </c>
      <c r="I303" s="174">
        <f t="shared" si="9"/>
        <v>6.7348800000000004</v>
      </c>
      <c r="J303" s="175" t="s">
        <v>1227</v>
      </c>
      <c r="K303" s="176" t="s">
        <v>1232</v>
      </c>
      <c r="L303" s="170"/>
    </row>
    <row r="304" spans="1:12" ht="11.25" customHeight="1">
      <c r="A304" s="177" t="s">
        <v>551</v>
      </c>
      <c r="B304" s="177" t="s">
        <v>1689</v>
      </c>
      <c r="C304" s="178">
        <v>16.13</v>
      </c>
      <c r="D304" s="179">
        <v>8.2103999999999999</v>
      </c>
      <c r="E304" s="179">
        <v>8.2103999999999999</v>
      </c>
      <c r="F304" s="180">
        <v>1</v>
      </c>
      <c r="G304" s="179">
        <f t="shared" si="8"/>
        <v>8.2103999999999999</v>
      </c>
      <c r="H304" s="178">
        <v>1.2</v>
      </c>
      <c r="I304" s="181">
        <f t="shared" si="9"/>
        <v>9.8524799999999999</v>
      </c>
      <c r="J304" s="182" t="s">
        <v>1227</v>
      </c>
      <c r="K304" s="183" t="s">
        <v>1232</v>
      </c>
      <c r="L304" s="170"/>
    </row>
    <row r="305" spans="1:12" ht="11.25" customHeight="1">
      <c r="A305" s="163" t="s">
        <v>552</v>
      </c>
      <c r="B305" s="163" t="s">
        <v>1474</v>
      </c>
      <c r="C305" s="164">
        <v>7.93</v>
      </c>
      <c r="D305" s="165">
        <v>4.0712000000000002</v>
      </c>
      <c r="E305" s="165">
        <v>4.0712000000000002</v>
      </c>
      <c r="F305" s="166">
        <v>1</v>
      </c>
      <c r="G305" s="165">
        <f t="shared" si="8"/>
        <v>4.0712000000000002</v>
      </c>
      <c r="H305" s="164">
        <v>1.2</v>
      </c>
      <c r="I305" s="167">
        <f t="shared" si="9"/>
        <v>4.88544</v>
      </c>
      <c r="J305" s="168" t="s">
        <v>1227</v>
      </c>
      <c r="K305" s="169" t="s">
        <v>1232</v>
      </c>
      <c r="L305" s="170"/>
    </row>
    <row r="306" spans="1:12" ht="11.25" customHeight="1">
      <c r="A306" s="151" t="s">
        <v>553</v>
      </c>
      <c r="B306" s="151" t="s">
        <v>1474</v>
      </c>
      <c r="C306" s="171">
        <v>9.11</v>
      </c>
      <c r="D306" s="172">
        <v>4.4593999999999996</v>
      </c>
      <c r="E306" s="172">
        <v>4.4593999999999996</v>
      </c>
      <c r="F306" s="173">
        <v>1</v>
      </c>
      <c r="G306" s="172">
        <f t="shared" si="8"/>
        <v>4.4593999999999996</v>
      </c>
      <c r="H306" s="171">
        <v>1.2</v>
      </c>
      <c r="I306" s="174">
        <f t="shared" si="9"/>
        <v>5.35128</v>
      </c>
      <c r="J306" s="175" t="s">
        <v>1227</v>
      </c>
      <c r="K306" s="176" t="s">
        <v>1232</v>
      </c>
      <c r="L306" s="170"/>
    </row>
    <row r="307" spans="1:12" ht="11.25" customHeight="1">
      <c r="A307" s="151" t="s">
        <v>554</v>
      </c>
      <c r="B307" s="151" t="s">
        <v>1474</v>
      </c>
      <c r="C307" s="171">
        <v>11.29</v>
      </c>
      <c r="D307" s="172">
        <v>5.4267000000000003</v>
      </c>
      <c r="E307" s="172">
        <v>5.4267000000000003</v>
      </c>
      <c r="F307" s="173">
        <v>1</v>
      </c>
      <c r="G307" s="172">
        <f t="shared" si="8"/>
        <v>5.4267000000000003</v>
      </c>
      <c r="H307" s="171">
        <v>1.2</v>
      </c>
      <c r="I307" s="174">
        <f t="shared" si="9"/>
        <v>6.5120399999999998</v>
      </c>
      <c r="J307" s="175" t="s">
        <v>1227</v>
      </c>
      <c r="K307" s="176" t="s">
        <v>1232</v>
      </c>
      <c r="L307" s="170"/>
    </row>
    <row r="308" spans="1:12" ht="11.25" customHeight="1">
      <c r="A308" s="177" t="s">
        <v>555</v>
      </c>
      <c r="B308" s="177" t="s">
        <v>1474</v>
      </c>
      <c r="C308" s="178">
        <v>16.05</v>
      </c>
      <c r="D308" s="179">
        <v>7.3609</v>
      </c>
      <c r="E308" s="179">
        <v>7.3609</v>
      </c>
      <c r="F308" s="180">
        <v>1</v>
      </c>
      <c r="G308" s="179">
        <f t="shared" si="8"/>
        <v>7.3609</v>
      </c>
      <c r="H308" s="178">
        <v>1.2</v>
      </c>
      <c r="I308" s="181">
        <f t="shared" si="9"/>
        <v>8.8330800000000007</v>
      </c>
      <c r="J308" s="182" t="s">
        <v>1227</v>
      </c>
      <c r="K308" s="183" t="s">
        <v>1232</v>
      </c>
      <c r="L308" s="170"/>
    </row>
    <row r="309" spans="1:12" ht="11.25" customHeight="1">
      <c r="A309" s="163" t="s">
        <v>556</v>
      </c>
      <c r="B309" s="163" t="s">
        <v>1690</v>
      </c>
      <c r="C309" s="164">
        <v>5.8</v>
      </c>
      <c r="D309" s="165">
        <v>3.4422000000000001</v>
      </c>
      <c r="E309" s="165">
        <v>3.4422000000000001</v>
      </c>
      <c r="F309" s="166">
        <v>1</v>
      </c>
      <c r="G309" s="165">
        <f t="shared" si="8"/>
        <v>3.4422000000000001</v>
      </c>
      <c r="H309" s="164">
        <v>1.2</v>
      </c>
      <c r="I309" s="167">
        <f t="shared" si="9"/>
        <v>4.1306399999999996</v>
      </c>
      <c r="J309" s="168" t="s">
        <v>1227</v>
      </c>
      <c r="K309" s="169" t="s">
        <v>1232</v>
      </c>
      <c r="L309" s="170"/>
    </row>
    <row r="310" spans="1:12" ht="11.25" customHeight="1">
      <c r="A310" s="151" t="s">
        <v>557</v>
      </c>
      <c r="B310" s="151" t="s">
        <v>1690</v>
      </c>
      <c r="C310" s="171">
        <v>7.01</v>
      </c>
      <c r="D310" s="172">
        <v>3.8231000000000002</v>
      </c>
      <c r="E310" s="172">
        <v>3.8231000000000002</v>
      </c>
      <c r="F310" s="173">
        <v>1</v>
      </c>
      <c r="G310" s="172">
        <f t="shared" si="8"/>
        <v>3.8231000000000002</v>
      </c>
      <c r="H310" s="171">
        <v>1.2</v>
      </c>
      <c r="I310" s="174">
        <f t="shared" si="9"/>
        <v>4.58772</v>
      </c>
      <c r="J310" s="175" t="s">
        <v>1227</v>
      </c>
      <c r="K310" s="176" t="s">
        <v>1232</v>
      </c>
      <c r="L310" s="170"/>
    </row>
    <row r="311" spans="1:12" ht="11.25" customHeight="1">
      <c r="A311" s="151" t="s">
        <v>558</v>
      </c>
      <c r="B311" s="151" t="s">
        <v>1690</v>
      </c>
      <c r="C311" s="171">
        <v>9.4600000000000009</v>
      </c>
      <c r="D311" s="172">
        <v>4.6207000000000003</v>
      </c>
      <c r="E311" s="172">
        <v>4.6207000000000003</v>
      </c>
      <c r="F311" s="173">
        <v>1</v>
      </c>
      <c r="G311" s="172">
        <f t="shared" si="8"/>
        <v>4.6207000000000003</v>
      </c>
      <c r="H311" s="171">
        <v>1.2</v>
      </c>
      <c r="I311" s="174">
        <f t="shared" si="9"/>
        <v>5.5448399999999998</v>
      </c>
      <c r="J311" s="175" t="s">
        <v>1227</v>
      </c>
      <c r="K311" s="176" t="s">
        <v>1232</v>
      </c>
      <c r="L311" s="170"/>
    </row>
    <row r="312" spans="1:12" ht="11.25" customHeight="1">
      <c r="A312" s="177" t="s">
        <v>559</v>
      </c>
      <c r="B312" s="177" t="s">
        <v>1690</v>
      </c>
      <c r="C312" s="178">
        <v>14.14</v>
      </c>
      <c r="D312" s="179">
        <v>6.3650000000000002</v>
      </c>
      <c r="E312" s="179">
        <v>6.3650000000000002</v>
      </c>
      <c r="F312" s="180">
        <v>1</v>
      </c>
      <c r="G312" s="179">
        <f t="shared" si="8"/>
        <v>6.3650000000000002</v>
      </c>
      <c r="H312" s="178">
        <v>1.2</v>
      </c>
      <c r="I312" s="181">
        <f t="shared" si="9"/>
        <v>7.6379999999999999</v>
      </c>
      <c r="J312" s="182" t="s">
        <v>1227</v>
      </c>
      <c r="K312" s="183" t="s">
        <v>1232</v>
      </c>
      <c r="L312" s="170"/>
    </row>
    <row r="313" spans="1:12" ht="11.25" customHeight="1">
      <c r="A313" s="163" t="s">
        <v>560</v>
      </c>
      <c r="B313" s="163" t="s">
        <v>1691</v>
      </c>
      <c r="C313" s="164">
        <v>3.43</v>
      </c>
      <c r="D313" s="165">
        <v>2.3098000000000001</v>
      </c>
      <c r="E313" s="165">
        <v>2.3098000000000001</v>
      </c>
      <c r="F313" s="166">
        <v>1</v>
      </c>
      <c r="G313" s="165">
        <f t="shared" si="8"/>
        <v>2.3098000000000001</v>
      </c>
      <c r="H313" s="164">
        <v>1.2</v>
      </c>
      <c r="I313" s="167">
        <f t="shared" si="9"/>
        <v>2.77176</v>
      </c>
      <c r="J313" s="168" t="s">
        <v>1227</v>
      </c>
      <c r="K313" s="169" t="s">
        <v>1232</v>
      </c>
      <c r="L313" s="170"/>
    </row>
    <row r="314" spans="1:12" ht="11.25" customHeight="1">
      <c r="A314" s="151" t="s">
        <v>561</v>
      </c>
      <c r="B314" s="151" t="s">
        <v>1691</v>
      </c>
      <c r="C314" s="171">
        <v>5.0199999999999996</v>
      </c>
      <c r="D314" s="172">
        <v>2.9557000000000002</v>
      </c>
      <c r="E314" s="172">
        <v>2.9557000000000002</v>
      </c>
      <c r="F314" s="173">
        <v>1</v>
      </c>
      <c r="G314" s="172">
        <f t="shared" si="8"/>
        <v>2.9557000000000002</v>
      </c>
      <c r="H314" s="171">
        <v>1.2</v>
      </c>
      <c r="I314" s="174">
        <f t="shared" si="9"/>
        <v>3.54684</v>
      </c>
      <c r="J314" s="175" t="s">
        <v>1227</v>
      </c>
      <c r="K314" s="176" t="s">
        <v>1232</v>
      </c>
      <c r="L314" s="170"/>
    </row>
    <row r="315" spans="1:12" ht="11.25" customHeight="1">
      <c r="A315" s="151" t="s">
        <v>562</v>
      </c>
      <c r="B315" s="151" t="s">
        <v>1691</v>
      </c>
      <c r="C315" s="171">
        <v>8.33</v>
      </c>
      <c r="D315" s="172">
        <v>3.8774999999999999</v>
      </c>
      <c r="E315" s="172">
        <v>3.8774999999999999</v>
      </c>
      <c r="F315" s="173">
        <v>1</v>
      </c>
      <c r="G315" s="172">
        <f t="shared" si="8"/>
        <v>3.8774999999999999</v>
      </c>
      <c r="H315" s="171">
        <v>1.2</v>
      </c>
      <c r="I315" s="174">
        <f t="shared" si="9"/>
        <v>4.6529999999999996</v>
      </c>
      <c r="J315" s="175" t="s">
        <v>1227</v>
      </c>
      <c r="K315" s="176" t="s">
        <v>1232</v>
      </c>
      <c r="L315" s="170"/>
    </row>
    <row r="316" spans="1:12" ht="11.25" customHeight="1">
      <c r="A316" s="177" t="s">
        <v>563</v>
      </c>
      <c r="B316" s="177" t="s">
        <v>1691</v>
      </c>
      <c r="C316" s="178">
        <v>14.37</v>
      </c>
      <c r="D316" s="179">
        <v>6.2473999999999998</v>
      </c>
      <c r="E316" s="179">
        <v>6.2473999999999998</v>
      </c>
      <c r="F316" s="180">
        <v>1</v>
      </c>
      <c r="G316" s="179">
        <f t="shared" si="8"/>
        <v>6.2473999999999998</v>
      </c>
      <c r="H316" s="178">
        <v>1.2</v>
      </c>
      <c r="I316" s="181">
        <f t="shared" si="9"/>
        <v>7.49688</v>
      </c>
      <c r="J316" s="182" t="s">
        <v>1227</v>
      </c>
      <c r="K316" s="183" t="s">
        <v>1232</v>
      </c>
      <c r="L316" s="170"/>
    </row>
    <row r="317" spans="1:12" ht="11.25" customHeight="1">
      <c r="A317" s="163" t="s">
        <v>564</v>
      </c>
      <c r="B317" s="163" t="s">
        <v>1692</v>
      </c>
      <c r="C317" s="164">
        <v>2.69</v>
      </c>
      <c r="D317" s="165">
        <v>2.7275</v>
      </c>
      <c r="E317" s="165">
        <v>2.7275</v>
      </c>
      <c r="F317" s="166">
        <v>1</v>
      </c>
      <c r="G317" s="165">
        <f t="shared" si="8"/>
        <v>2.7275</v>
      </c>
      <c r="H317" s="164">
        <v>1.2</v>
      </c>
      <c r="I317" s="167">
        <f t="shared" si="9"/>
        <v>3.2730000000000001</v>
      </c>
      <c r="J317" s="168" t="s">
        <v>1227</v>
      </c>
      <c r="K317" s="169" t="s">
        <v>1232</v>
      </c>
      <c r="L317" s="170"/>
    </row>
    <row r="318" spans="1:12" ht="11.25" customHeight="1">
      <c r="A318" s="151" t="s">
        <v>565</v>
      </c>
      <c r="B318" s="151" t="s">
        <v>1692</v>
      </c>
      <c r="C318" s="171">
        <v>2.86</v>
      </c>
      <c r="D318" s="172">
        <v>3.1793</v>
      </c>
      <c r="E318" s="172">
        <v>3.1793</v>
      </c>
      <c r="F318" s="173">
        <v>1</v>
      </c>
      <c r="G318" s="172">
        <f t="shared" si="8"/>
        <v>3.1793</v>
      </c>
      <c r="H318" s="171">
        <v>1.2</v>
      </c>
      <c r="I318" s="174">
        <f t="shared" si="9"/>
        <v>3.8151600000000001</v>
      </c>
      <c r="J318" s="175" t="s">
        <v>1227</v>
      </c>
      <c r="K318" s="176" t="s">
        <v>1232</v>
      </c>
      <c r="L318" s="170"/>
    </row>
    <row r="319" spans="1:12" ht="11.25" customHeight="1">
      <c r="A319" s="151" t="s">
        <v>566</v>
      </c>
      <c r="B319" s="151" t="s">
        <v>1692</v>
      </c>
      <c r="C319" s="171">
        <v>7.92</v>
      </c>
      <c r="D319" s="172">
        <v>3.9060000000000001</v>
      </c>
      <c r="E319" s="172">
        <v>3.9060000000000001</v>
      </c>
      <c r="F319" s="173">
        <v>1</v>
      </c>
      <c r="G319" s="172">
        <f t="shared" si="8"/>
        <v>3.9060000000000001</v>
      </c>
      <c r="H319" s="171">
        <v>1.2</v>
      </c>
      <c r="I319" s="174">
        <f t="shared" si="9"/>
        <v>4.6871999999999998</v>
      </c>
      <c r="J319" s="175" t="s">
        <v>1227</v>
      </c>
      <c r="K319" s="176" t="s">
        <v>1232</v>
      </c>
      <c r="L319" s="170"/>
    </row>
    <row r="320" spans="1:12" ht="11.25" customHeight="1">
      <c r="A320" s="177" t="s">
        <v>567</v>
      </c>
      <c r="B320" s="177" t="s">
        <v>1692</v>
      </c>
      <c r="C320" s="178">
        <v>12.23</v>
      </c>
      <c r="D320" s="179">
        <v>5.7469999999999999</v>
      </c>
      <c r="E320" s="179">
        <v>5.7469999999999999</v>
      </c>
      <c r="F320" s="180">
        <v>1</v>
      </c>
      <c r="G320" s="179">
        <f t="shared" si="8"/>
        <v>5.7469999999999999</v>
      </c>
      <c r="H320" s="178">
        <v>1.2</v>
      </c>
      <c r="I320" s="181">
        <f t="shared" si="9"/>
        <v>6.8963999999999999</v>
      </c>
      <c r="J320" s="182" t="s">
        <v>1227</v>
      </c>
      <c r="K320" s="183" t="s">
        <v>1232</v>
      </c>
      <c r="L320" s="170"/>
    </row>
    <row r="321" spans="1:12" ht="11.25" customHeight="1">
      <c r="A321" s="163" t="s">
        <v>568</v>
      </c>
      <c r="B321" s="163" t="s">
        <v>1475</v>
      </c>
      <c r="C321" s="164">
        <v>4.0999999999999996</v>
      </c>
      <c r="D321" s="165">
        <v>2.2677</v>
      </c>
      <c r="E321" s="165">
        <v>2.2677</v>
      </c>
      <c r="F321" s="166">
        <v>1</v>
      </c>
      <c r="G321" s="165">
        <f t="shared" si="8"/>
        <v>2.2677</v>
      </c>
      <c r="H321" s="164">
        <v>1.2</v>
      </c>
      <c r="I321" s="167">
        <f t="shared" si="9"/>
        <v>2.7212399999999999</v>
      </c>
      <c r="J321" s="168" t="s">
        <v>1227</v>
      </c>
      <c r="K321" s="169" t="s">
        <v>1232</v>
      </c>
      <c r="L321" s="170"/>
    </row>
    <row r="322" spans="1:12" ht="11.25" customHeight="1">
      <c r="A322" s="151" t="s">
        <v>569</v>
      </c>
      <c r="B322" s="151" t="s">
        <v>1475</v>
      </c>
      <c r="C322" s="171">
        <v>5.28</v>
      </c>
      <c r="D322" s="172">
        <v>2.2677</v>
      </c>
      <c r="E322" s="172">
        <v>2.2677</v>
      </c>
      <c r="F322" s="173">
        <v>1</v>
      </c>
      <c r="G322" s="172">
        <f t="shared" si="8"/>
        <v>2.2677</v>
      </c>
      <c r="H322" s="171">
        <v>1.2</v>
      </c>
      <c r="I322" s="174">
        <f t="shared" si="9"/>
        <v>2.7212399999999999</v>
      </c>
      <c r="J322" s="175" t="s">
        <v>1227</v>
      </c>
      <c r="K322" s="176" t="s">
        <v>1232</v>
      </c>
      <c r="L322" s="170"/>
    </row>
    <row r="323" spans="1:12" ht="11.25" customHeight="1">
      <c r="A323" s="151" t="s">
        <v>570</v>
      </c>
      <c r="B323" s="151" t="s">
        <v>1475</v>
      </c>
      <c r="C323" s="171">
        <v>8.5299999999999994</v>
      </c>
      <c r="D323" s="172">
        <v>3.0491999999999999</v>
      </c>
      <c r="E323" s="172">
        <v>3.0491999999999999</v>
      </c>
      <c r="F323" s="173">
        <v>1</v>
      </c>
      <c r="G323" s="172">
        <f t="shared" si="8"/>
        <v>3.0491999999999999</v>
      </c>
      <c r="H323" s="171">
        <v>1.2</v>
      </c>
      <c r="I323" s="174">
        <f t="shared" si="9"/>
        <v>3.6590400000000001</v>
      </c>
      <c r="J323" s="175" t="s">
        <v>1227</v>
      </c>
      <c r="K323" s="176" t="s">
        <v>1232</v>
      </c>
      <c r="L323" s="170"/>
    </row>
    <row r="324" spans="1:12" ht="11.25" customHeight="1">
      <c r="A324" s="177" t="s">
        <v>571</v>
      </c>
      <c r="B324" s="177" t="s">
        <v>1475</v>
      </c>
      <c r="C324" s="178">
        <v>13.06</v>
      </c>
      <c r="D324" s="179">
        <v>4.2175000000000002</v>
      </c>
      <c r="E324" s="179">
        <v>4.2175000000000002</v>
      </c>
      <c r="F324" s="180">
        <v>1</v>
      </c>
      <c r="G324" s="179">
        <f t="shared" si="8"/>
        <v>4.2175000000000002</v>
      </c>
      <c r="H324" s="178">
        <v>1.2</v>
      </c>
      <c r="I324" s="181">
        <f t="shared" si="9"/>
        <v>5.0609999999999999</v>
      </c>
      <c r="J324" s="182" t="s">
        <v>1227</v>
      </c>
      <c r="K324" s="183" t="s">
        <v>1232</v>
      </c>
      <c r="L324" s="170"/>
    </row>
    <row r="325" spans="1:12" ht="11.25" customHeight="1">
      <c r="A325" s="163" t="s">
        <v>572</v>
      </c>
      <c r="B325" s="163" t="s">
        <v>1693</v>
      </c>
      <c r="C325" s="164">
        <v>2.41</v>
      </c>
      <c r="D325" s="165">
        <v>1.5278</v>
      </c>
      <c r="E325" s="165">
        <v>1.5278</v>
      </c>
      <c r="F325" s="166">
        <v>1</v>
      </c>
      <c r="G325" s="165">
        <f t="shared" si="8"/>
        <v>1.5278</v>
      </c>
      <c r="H325" s="164">
        <v>1.2</v>
      </c>
      <c r="I325" s="167">
        <f t="shared" si="9"/>
        <v>1.8333600000000001</v>
      </c>
      <c r="J325" s="168" t="s">
        <v>1227</v>
      </c>
      <c r="K325" s="169" t="s">
        <v>1232</v>
      </c>
      <c r="L325" s="170"/>
    </row>
    <row r="326" spans="1:12" ht="11.25" customHeight="1">
      <c r="A326" s="151" t="s">
        <v>573</v>
      </c>
      <c r="B326" s="151" t="s">
        <v>1693</v>
      </c>
      <c r="C326" s="171">
        <v>3.34</v>
      </c>
      <c r="D326" s="172">
        <v>1.7878000000000001</v>
      </c>
      <c r="E326" s="172">
        <v>1.7878000000000001</v>
      </c>
      <c r="F326" s="173">
        <v>1</v>
      </c>
      <c r="G326" s="172">
        <f t="shared" si="8"/>
        <v>1.7878000000000001</v>
      </c>
      <c r="H326" s="171">
        <v>1.2</v>
      </c>
      <c r="I326" s="174">
        <f t="shared" si="9"/>
        <v>2.1453600000000002</v>
      </c>
      <c r="J326" s="175" t="s">
        <v>1227</v>
      </c>
      <c r="K326" s="176" t="s">
        <v>1232</v>
      </c>
      <c r="L326" s="170"/>
    </row>
    <row r="327" spans="1:12" ht="11.25" customHeight="1">
      <c r="A327" s="151" t="s">
        <v>574</v>
      </c>
      <c r="B327" s="151" t="s">
        <v>1693</v>
      </c>
      <c r="C327" s="171">
        <v>6</v>
      </c>
      <c r="D327" s="172">
        <v>2.3683000000000001</v>
      </c>
      <c r="E327" s="172">
        <v>2.3683000000000001</v>
      </c>
      <c r="F327" s="173">
        <v>1</v>
      </c>
      <c r="G327" s="172">
        <f t="shared" si="8"/>
        <v>2.3683000000000001</v>
      </c>
      <c r="H327" s="171">
        <v>1.2</v>
      </c>
      <c r="I327" s="174">
        <f t="shared" si="9"/>
        <v>2.8419599999999998</v>
      </c>
      <c r="J327" s="175" t="s">
        <v>1227</v>
      </c>
      <c r="K327" s="176" t="s">
        <v>1232</v>
      </c>
      <c r="L327" s="170"/>
    </row>
    <row r="328" spans="1:12" ht="11.25" customHeight="1">
      <c r="A328" s="177" t="s">
        <v>575</v>
      </c>
      <c r="B328" s="177" t="s">
        <v>1693</v>
      </c>
      <c r="C328" s="178">
        <v>11.12</v>
      </c>
      <c r="D328" s="179">
        <v>3.6652999999999998</v>
      </c>
      <c r="E328" s="179">
        <v>3.6652999999999998</v>
      </c>
      <c r="F328" s="180">
        <v>1</v>
      </c>
      <c r="G328" s="179">
        <f t="shared" si="8"/>
        <v>3.6652999999999998</v>
      </c>
      <c r="H328" s="178">
        <v>1.2</v>
      </c>
      <c r="I328" s="181">
        <f t="shared" si="9"/>
        <v>4.3983600000000003</v>
      </c>
      <c r="J328" s="182" t="s">
        <v>1227</v>
      </c>
      <c r="K328" s="183" t="s">
        <v>1232</v>
      </c>
      <c r="L328" s="170"/>
    </row>
    <row r="329" spans="1:12" ht="11.25" customHeight="1">
      <c r="A329" s="163" t="s">
        <v>576</v>
      </c>
      <c r="B329" s="163" t="s">
        <v>1476</v>
      </c>
      <c r="C329" s="164">
        <v>2.2400000000000002</v>
      </c>
      <c r="D329" s="165">
        <v>1.8540000000000001</v>
      </c>
      <c r="E329" s="165">
        <v>1.8540000000000001</v>
      </c>
      <c r="F329" s="166">
        <v>1</v>
      </c>
      <c r="G329" s="165">
        <f t="shared" si="8"/>
        <v>1.8540000000000001</v>
      </c>
      <c r="H329" s="164">
        <v>1.2</v>
      </c>
      <c r="I329" s="167">
        <f t="shared" si="9"/>
        <v>2.2248000000000001</v>
      </c>
      <c r="J329" s="168" t="s">
        <v>1227</v>
      </c>
      <c r="K329" s="169" t="s">
        <v>1232</v>
      </c>
      <c r="L329" s="170"/>
    </row>
    <row r="330" spans="1:12" ht="11.25" customHeight="1">
      <c r="A330" s="151" t="s">
        <v>577</v>
      </c>
      <c r="B330" s="151" t="s">
        <v>1476</v>
      </c>
      <c r="C330" s="171">
        <v>2.58</v>
      </c>
      <c r="D330" s="172">
        <v>2.3618999999999999</v>
      </c>
      <c r="E330" s="172">
        <v>2.3618999999999999</v>
      </c>
      <c r="F330" s="173">
        <v>1</v>
      </c>
      <c r="G330" s="172">
        <f t="shared" si="8"/>
        <v>2.3618999999999999</v>
      </c>
      <c r="H330" s="171">
        <v>1.2</v>
      </c>
      <c r="I330" s="174">
        <f t="shared" si="9"/>
        <v>2.8342800000000001</v>
      </c>
      <c r="J330" s="175" t="s">
        <v>1227</v>
      </c>
      <c r="K330" s="176" t="s">
        <v>1232</v>
      </c>
      <c r="L330" s="170"/>
    </row>
    <row r="331" spans="1:12" ht="11.25" customHeight="1">
      <c r="A331" s="151" t="s">
        <v>578</v>
      </c>
      <c r="B331" s="151" t="s">
        <v>1476</v>
      </c>
      <c r="C331" s="171">
        <v>4.54</v>
      </c>
      <c r="D331" s="172">
        <v>2.6703000000000001</v>
      </c>
      <c r="E331" s="172">
        <v>2.6703000000000001</v>
      </c>
      <c r="F331" s="173">
        <v>1</v>
      </c>
      <c r="G331" s="172">
        <f t="shared" si="8"/>
        <v>2.6703000000000001</v>
      </c>
      <c r="H331" s="171">
        <v>1.2</v>
      </c>
      <c r="I331" s="174">
        <f t="shared" si="9"/>
        <v>3.2043599999999999</v>
      </c>
      <c r="J331" s="175" t="s">
        <v>1227</v>
      </c>
      <c r="K331" s="176" t="s">
        <v>1232</v>
      </c>
      <c r="L331" s="170"/>
    </row>
    <row r="332" spans="1:12" ht="11.25" customHeight="1">
      <c r="A332" s="177" t="s">
        <v>579</v>
      </c>
      <c r="B332" s="177" t="s">
        <v>1476</v>
      </c>
      <c r="C332" s="178">
        <v>7.53</v>
      </c>
      <c r="D332" s="179">
        <v>3.7623000000000002</v>
      </c>
      <c r="E332" s="179">
        <v>3.7623000000000002</v>
      </c>
      <c r="F332" s="180">
        <v>1</v>
      </c>
      <c r="G332" s="179">
        <f t="shared" si="8"/>
        <v>3.7623000000000002</v>
      </c>
      <c r="H332" s="178">
        <v>1.2</v>
      </c>
      <c r="I332" s="181">
        <f t="shared" si="9"/>
        <v>4.5147599999999999</v>
      </c>
      <c r="J332" s="182" t="s">
        <v>1227</v>
      </c>
      <c r="K332" s="183" t="s">
        <v>1232</v>
      </c>
      <c r="L332" s="170"/>
    </row>
    <row r="333" spans="1:12" ht="11.25" customHeight="1">
      <c r="A333" s="163" t="s">
        <v>580</v>
      </c>
      <c r="B333" s="163" t="s">
        <v>1694</v>
      </c>
      <c r="C333" s="164">
        <v>2.11</v>
      </c>
      <c r="D333" s="165">
        <v>1.9231</v>
      </c>
      <c r="E333" s="165">
        <v>1.9231</v>
      </c>
      <c r="F333" s="166">
        <v>1</v>
      </c>
      <c r="G333" s="165">
        <f t="shared" ref="G333:G396" si="10">ROUND(F333*D333,5)</f>
        <v>1.9231</v>
      </c>
      <c r="H333" s="164">
        <v>1.2</v>
      </c>
      <c r="I333" s="167">
        <f t="shared" ref="I333:I396" si="11">ROUND(H333*G333,5)</f>
        <v>2.3077200000000002</v>
      </c>
      <c r="J333" s="168" t="s">
        <v>1227</v>
      </c>
      <c r="K333" s="169" t="s">
        <v>1232</v>
      </c>
      <c r="L333" s="170"/>
    </row>
    <row r="334" spans="1:12" ht="11.25" customHeight="1">
      <c r="A334" s="151" t="s">
        <v>581</v>
      </c>
      <c r="B334" s="151" t="s">
        <v>1694</v>
      </c>
      <c r="C334" s="171">
        <v>2.67</v>
      </c>
      <c r="D334" s="172">
        <v>2.5053000000000001</v>
      </c>
      <c r="E334" s="172">
        <v>2.5053000000000001</v>
      </c>
      <c r="F334" s="173">
        <v>1</v>
      </c>
      <c r="G334" s="172">
        <f t="shared" si="10"/>
        <v>2.5053000000000001</v>
      </c>
      <c r="H334" s="171">
        <v>1.2</v>
      </c>
      <c r="I334" s="174">
        <f t="shared" si="11"/>
        <v>3.0063599999999999</v>
      </c>
      <c r="J334" s="175" t="s">
        <v>1227</v>
      </c>
      <c r="K334" s="176" t="s">
        <v>1232</v>
      </c>
      <c r="L334" s="170"/>
    </row>
    <row r="335" spans="1:12" ht="11.25" customHeight="1">
      <c r="A335" s="151" t="s">
        <v>582</v>
      </c>
      <c r="B335" s="151" t="s">
        <v>1694</v>
      </c>
      <c r="C335" s="171">
        <v>6.03</v>
      </c>
      <c r="D335" s="172">
        <v>2.9302000000000001</v>
      </c>
      <c r="E335" s="172">
        <v>2.9302000000000001</v>
      </c>
      <c r="F335" s="173">
        <v>1</v>
      </c>
      <c r="G335" s="172">
        <f t="shared" si="10"/>
        <v>2.9302000000000001</v>
      </c>
      <c r="H335" s="171">
        <v>1.2</v>
      </c>
      <c r="I335" s="174">
        <f t="shared" si="11"/>
        <v>3.5162399999999998</v>
      </c>
      <c r="J335" s="175" t="s">
        <v>1227</v>
      </c>
      <c r="K335" s="176" t="s">
        <v>1232</v>
      </c>
      <c r="L335" s="170"/>
    </row>
    <row r="336" spans="1:12" ht="11.25" customHeight="1">
      <c r="A336" s="177" t="s">
        <v>583</v>
      </c>
      <c r="B336" s="177" t="s">
        <v>1694</v>
      </c>
      <c r="C336" s="178">
        <v>10.35</v>
      </c>
      <c r="D336" s="179">
        <v>4.1692999999999998</v>
      </c>
      <c r="E336" s="179">
        <v>4.1692999999999998</v>
      </c>
      <c r="F336" s="180">
        <v>1</v>
      </c>
      <c r="G336" s="179">
        <f t="shared" si="10"/>
        <v>4.1692999999999998</v>
      </c>
      <c r="H336" s="178">
        <v>1.2</v>
      </c>
      <c r="I336" s="181">
        <f t="shared" si="11"/>
        <v>5.0031600000000003</v>
      </c>
      <c r="J336" s="182" t="s">
        <v>1227</v>
      </c>
      <c r="K336" s="183" t="s">
        <v>1232</v>
      </c>
      <c r="L336" s="170"/>
    </row>
    <row r="337" spans="1:12" ht="11.25" customHeight="1">
      <c r="A337" s="163" t="s">
        <v>584</v>
      </c>
      <c r="B337" s="163" t="s">
        <v>1695</v>
      </c>
      <c r="C337" s="164">
        <v>2.54</v>
      </c>
      <c r="D337" s="165">
        <v>1.4986999999999999</v>
      </c>
      <c r="E337" s="165">
        <v>1.4986999999999999</v>
      </c>
      <c r="F337" s="166">
        <v>1</v>
      </c>
      <c r="G337" s="165">
        <f t="shared" si="10"/>
        <v>1.4986999999999999</v>
      </c>
      <c r="H337" s="164">
        <v>1.2</v>
      </c>
      <c r="I337" s="167">
        <f t="shared" si="11"/>
        <v>1.79844</v>
      </c>
      <c r="J337" s="168" t="s">
        <v>1227</v>
      </c>
      <c r="K337" s="169" t="s">
        <v>1232</v>
      </c>
      <c r="L337" s="170"/>
    </row>
    <row r="338" spans="1:12" ht="11.25" customHeight="1">
      <c r="A338" s="151" t="s">
        <v>585</v>
      </c>
      <c r="B338" s="151" t="s">
        <v>1695</v>
      </c>
      <c r="C338" s="171">
        <v>3.57</v>
      </c>
      <c r="D338" s="172">
        <v>2.1347</v>
      </c>
      <c r="E338" s="172">
        <v>2.1347</v>
      </c>
      <c r="F338" s="173">
        <v>1</v>
      </c>
      <c r="G338" s="172">
        <f t="shared" si="10"/>
        <v>2.1347</v>
      </c>
      <c r="H338" s="171">
        <v>1.2</v>
      </c>
      <c r="I338" s="174">
        <f t="shared" si="11"/>
        <v>2.5616400000000001</v>
      </c>
      <c r="J338" s="175" t="s">
        <v>1227</v>
      </c>
      <c r="K338" s="176" t="s">
        <v>1232</v>
      </c>
      <c r="L338" s="170"/>
    </row>
    <row r="339" spans="1:12" ht="11.25" customHeight="1">
      <c r="A339" s="151" t="s">
        <v>586</v>
      </c>
      <c r="B339" s="151" t="s">
        <v>1695</v>
      </c>
      <c r="C339" s="171">
        <v>5.91</v>
      </c>
      <c r="D339" s="172">
        <v>2.8033999999999999</v>
      </c>
      <c r="E339" s="172">
        <v>2.8033999999999999</v>
      </c>
      <c r="F339" s="173">
        <v>1</v>
      </c>
      <c r="G339" s="172">
        <f t="shared" si="10"/>
        <v>2.8033999999999999</v>
      </c>
      <c r="H339" s="171">
        <v>1.2</v>
      </c>
      <c r="I339" s="174">
        <f t="shared" si="11"/>
        <v>3.36408</v>
      </c>
      <c r="J339" s="175" t="s">
        <v>1227</v>
      </c>
      <c r="K339" s="176" t="s">
        <v>1232</v>
      </c>
      <c r="L339" s="170"/>
    </row>
    <row r="340" spans="1:12" ht="11.25" customHeight="1">
      <c r="A340" s="177" t="s">
        <v>587</v>
      </c>
      <c r="B340" s="177" t="s">
        <v>1695</v>
      </c>
      <c r="C340" s="178">
        <v>10.61</v>
      </c>
      <c r="D340" s="179">
        <v>3.9235000000000002</v>
      </c>
      <c r="E340" s="179">
        <v>3.9235000000000002</v>
      </c>
      <c r="F340" s="180">
        <v>1</v>
      </c>
      <c r="G340" s="179">
        <f t="shared" si="10"/>
        <v>3.9235000000000002</v>
      </c>
      <c r="H340" s="178">
        <v>1.2</v>
      </c>
      <c r="I340" s="181">
        <f t="shared" si="11"/>
        <v>4.7081999999999997</v>
      </c>
      <c r="J340" s="182" t="s">
        <v>1227</v>
      </c>
      <c r="K340" s="183" t="s">
        <v>1232</v>
      </c>
      <c r="L340" s="170"/>
    </row>
    <row r="341" spans="1:12" ht="11.25" customHeight="1">
      <c r="A341" s="163" t="s">
        <v>588</v>
      </c>
      <c r="B341" s="163" t="s">
        <v>1696</v>
      </c>
      <c r="C341" s="164">
        <v>2.71</v>
      </c>
      <c r="D341" s="165">
        <v>1.1262000000000001</v>
      </c>
      <c r="E341" s="165">
        <v>1.1262000000000001</v>
      </c>
      <c r="F341" s="166">
        <v>1</v>
      </c>
      <c r="G341" s="165">
        <f t="shared" si="10"/>
        <v>1.1262000000000001</v>
      </c>
      <c r="H341" s="164">
        <v>1.2</v>
      </c>
      <c r="I341" s="167">
        <f t="shared" si="11"/>
        <v>1.35144</v>
      </c>
      <c r="J341" s="168" t="s">
        <v>1227</v>
      </c>
      <c r="K341" s="169" t="s">
        <v>1232</v>
      </c>
      <c r="L341" s="170"/>
    </row>
    <row r="342" spans="1:12" ht="11.25" customHeight="1">
      <c r="A342" s="151" t="s">
        <v>589</v>
      </c>
      <c r="B342" s="151" t="s">
        <v>1696</v>
      </c>
      <c r="C342" s="171">
        <v>3.47</v>
      </c>
      <c r="D342" s="172">
        <v>1.6927000000000001</v>
      </c>
      <c r="E342" s="172">
        <v>1.6927000000000001</v>
      </c>
      <c r="F342" s="173">
        <v>1</v>
      </c>
      <c r="G342" s="172">
        <f t="shared" si="10"/>
        <v>1.6927000000000001</v>
      </c>
      <c r="H342" s="171">
        <v>1.2</v>
      </c>
      <c r="I342" s="174">
        <f t="shared" si="11"/>
        <v>2.0312399999999999</v>
      </c>
      <c r="J342" s="175" t="s">
        <v>1227</v>
      </c>
      <c r="K342" s="176" t="s">
        <v>1232</v>
      </c>
      <c r="L342" s="170"/>
    </row>
    <row r="343" spans="1:12" ht="11.25" customHeight="1">
      <c r="A343" s="151" t="s">
        <v>590</v>
      </c>
      <c r="B343" s="151" t="s">
        <v>1696</v>
      </c>
      <c r="C343" s="171">
        <v>6</v>
      </c>
      <c r="D343" s="172">
        <v>2.1404999999999998</v>
      </c>
      <c r="E343" s="172">
        <v>2.1404999999999998</v>
      </c>
      <c r="F343" s="173">
        <v>1</v>
      </c>
      <c r="G343" s="172">
        <f t="shared" si="10"/>
        <v>2.1404999999999998</v>
      </c>
      <c r="H343" s="171">
        <v>1.2</v>
      </c>
      <c r="I343" s="174">
        <f t="shared" si="11"/>
        <v>2.5686</v>
      </c>
      <c r="J343" s="175" t="s">
        <v>1227</v>
      </c>
      <c r="K343" s="176" t="s">
        <v>1232</v>
      </c>
      <c r="L343" s="170"/>
    </row>
    <row r="344" spans="1:12" ht="11.25" customHeight="1">
      <c r="A344" s="177" t="s">
        <v>591</v>
      </c>
      <c r="B344" s="177" t="s">
        <v>1696</v>
      </c>
      <c r="C344" s="178">
        <v>9.5</v>
      </c>
      <c r="D344" s="179">
        <v>3.2839999999999998</v>
      </c>
      <c r="E344" s="179">
        <v>3.2839999999999998</v>
      </c>
      <c r="F344" s="180">
        <v>1</v>
      </c>
      <c r="G344" s="179">
        <f t="shared" si="10"/>
        <v>3.2839999999999998</v>
      </c>
      <c r="H344" s="178">
        <v>1.2</v>
      </c>
      <c r="I344" s="181">
        <f t="shared" si="11"/>
        <v>3.9407999999999999</v>
      </c>
      <c r="J344" s="182" t="s">
        <v>1227</v>
      </c>
      <c r="K344" s="183" t="s">
        <v>1232</v>
      </c>
      <c r="L344" s="170"/>
    </row>
    <row r="345" spans="1:12" ht="11.25" customHeight="1">
      <c r="A345" s="163" t="s">
        <v>1477</v>
      </c>
      <c r="B345" s="163" t="s">
        <v>1697</v>
      </c>
      <c r="C345" s="164">
        <v>2.09</v>
      </c>
      <c r="D345" s="165">
        <v>4.5929000000000002</v>
      </c>
      <c r="E345" s="165">
        <v>4.5929000000000002</v>
      </c>
      <c r="F345" s="166">
        <v>1</v>
      </c>
      <c r="G345" s="165">
        <f t="shared" si="10"/>
        <v>4.5929000000000002</v>
      </c>
      <c r="H345" s="164">
        <v>1.2</v>
      </c>
      <c r="I345" s="167">
        <f t="shared" si="11"/>
        <v>5.5114799999999997</v>
      </c>
      <c r="J345" s="168" t="s">
        <v>1227</v>
      </c>
      <c r="K345" s="169" t="s">
        <v>1232</v>
      </c>
      <c r="L345" s="170"/>
    </row>
    <row r="346" spans="1:12" ht="11.25" customHeight="1">
      <c r="A346" s="151" t="s">
        <v>1478</v>
      </c>
      <c r="B346" s="151" t="s">
        <v>1697</v>
      </c>
      <c r="C346" s="171">
        <v>4.25</v>
      </c>
      <c r="D346" s="172">
        <v>5.0060000000000002</v>
      </c>
      <c r="E346" s="172">
        <v>5.0060000000000002</v>
      </c>
      <c r="F346" s="173">
        <v>1</v>
      </c>
      <c r="G346" s="172">
        <f t="shared" si="10"/>
        <v>5.0060000000000002</v>
      </c>
      <c r="H346" s="171">
        <v>1.2</v>
      </c>
      <c r="I346" s="174">
        <f t="shared" si="11"/>
        <v>6.0072000000000001</v>
      </c>
      <c r="J346" s="175" t="s">
        <v>1227</v>
      </c>
      <c r="K346" s="176" t="s">
        <v>1232</v>
      </c>
      <c r="L346" s="170"/>
    </row>
    <row r="347" spans="1:12" ht="11.25" customHeight="1">
      <c r="A347" s="151" t="s">
        <v>1479</v>
      </c>
      <c r="B347" s="151" t="s">
        <v>1697</v>
      </c>
      <c r="C347" s="171">
        <v>7.34</v>
      </c>
      <c r="D347" s="172">
        <v>6.2099000000000002</v>
      </c>
      <c r="E347" s="172">
        <v>6.2099000000000002</v>
      </c>
      <c r="F347" s="173">
        <v>1</v>
      </c>
      <c r="G347" s="172">
        <f t="shared" si="10"/>
        <v>6.2099000000000002</v>
      </c>
      <c r="H347" s="171">
        <v>1.2</v>
      </c>
      <c r="I347" s="174">
        <f t="shared" si="11"/>
        <v>7.4518800000000001</v>
      </c>
      <c r="J347" s="175" t="s">
        <v>1227</v>
      </c>
      <c r="K347" s="176" t="s">
        <v>1232</v>
      </c>
      <c r="L347" s="170"/>
    </row>
    <row r="348" spans="1:12" ht="11.25" customHeight="1">
      <c r="A348" s="177" t="s">
        <v>1480</v>
      </c>
      <c r="B348" s="177" t="s">
        <v>1697</v>
      </c>
      <c r="C348" s="178">
        <v>9.99</v>
      </c>
      <c r="D348" s="179">
        <v>7.6580000000000004</v>
      </c>
      <c r="E348" s="179">
        <v>7.6580000000000004</v>
      </c>
      <c r="F348" s="180">
        <v>1</v>
      </c>
      <c r="G348" s="179">
        <f t="shared" si="10"/>
        <v>7.6580000000000004</v>
      </c>
      <c r="H348" s="178">
        <v>1.2</v>
      </c>
      <c r="I348" s="181">
        <f t="shared" si="11"/>
        <v>9.1896000000000004</v>
      </c>
      <c r="J348" s="182" t="s">
        <v>1227</v>
      </c>
      <c r="K348" s="183" t="s">
        <v>1232</v>
      </c>
      <c r="L348" s="170"/>
    </row>
    <row r="349" spans="1:12" ht="11.25" customHeight="1">
      <c r="A349" s="163" t="s">
        <v>1481</v>
      </c>
      <c r="B349" s="163" t="s">
        <v>1482</v>
      </c>
      <c r="C349" s="164">
        <v>3.02</v>
      </c>
      <c r="D349" s="165">
        <v>3.25</v>
      </c>
      <c r="E349" s="165">
        <v>3.25</v>
      </c>
      <c r="F349" s="166">
        <v>1</v>
      </c>
      <c r="G349" s="165">
        <f t="shared" si="10"/>
        <v>3.25</v>
      </c>
      <c r="H349" s="164">
        <v>1.2</v>
      </c>
      <c r="I349" s="167">
        <f t="shared" si="11"/>
        <v>3.9</v>
      </c>
      <c r="J349" s="168" t="s">
        <v>1227</v>
      </c>
      <c r="K349" s="169" t="s">
        <v>1232</v>
      </c>
      <c r="L349" s="170"/>
    </row>
    <row r="350" spans="1:12" ht="11.25" customHeight="1">
      <c r="A350" s="151" t="s">
        <v>1483</v>
      </c>
      <c r="B350" s="151" t="s">
        <v>1482</v>
      </c>
      <c r="C350" s="171">
        <v>4.71</v>
      </c>
      <c r="D350" s="172">
        <v>3.8589000000000002</v>
      </c>
      <c r="E350" s="172">
        <v>3.8589000000000002</v>
      </c>
      <c r="F350" s="173">
        <v>1</v>
      </c>
      <c r="G350" s="172">
        <f t="shared" si="10"/>
        <v>3.8589000000000002</v>
      </c>
      <c r="H350" s="171">
        <v>1.2</v>
      </c>
      <c r="I350" s="174">
        <f t="shared" si="11"/>
        <v>4.6306799999999999</v>
      </c>
      <c r="J350" s="175" t="s">
        <v>1227</v>
      </c>
      <c r="K350" s="176" t="s">
        <v>1232</v>
      </c>
      <c r="L350" s="170"/>
    </row>
    <row r="351" spans="1:12" ht="11.25" customHeight="1">
      <c r="A351" s="151" t="s">
        <v>1484</v>
      </c>
      <c r="B351" s="151" t="s">
        <v>1482</v>
      </c>
      <c r="C351" s="171">
        <v>8.1300000000000008</v>
      </c>
      <c r="D351" s="172">
        <v>4.6943000000000001</v>
      </c>
      <c r="E351" s="172">
        <v>4.6943000000000001</v>
      </c>
      <c r="F351" s="173">
        <v>1</v>
      </c>
      <c r="G351" s="172">
        <f t="shared" si="10"/>
        <v>4.6943000000000001</v>
      </c>
      <c r="H351" s="171">
        <v>1.2</v>
      </c>
      <c r="I351" s="174">
        <f t="shared" si="11"/>
        <v>5.6331600000000002</v>
      </c>
      <c r="J351" s="175" t="s">
        <v>1227</v>
      </c>
      <c r="K351" s="176" t="s">
        <v>1232</v>
      </c>
      <c r="L351" s="170"/>
    </row>
    <row r="352" spans="1:12" ht="11.25" customHeight="1">
      <c r="A352" s="177" t="s">
        <v>1485</v>
      </c>
      <c r="B352" s="177" t="s">
        <v>1482</v>
      </c>
      <c r="C352" s="178">
        <v>13.03</v>
      </c>
      <c r="D352" s="179">
        <v>6.3587999999999996</v>
      </c>
      <c r="E352" s="179">
        <v>6.3587999999999996</v>
      </c>
      <c r="F352" s="180">
        <v>1</v>
      </c>
      <c r="G352" s="179">
        <f t="shared" si="10"/>
        <v>6.3587999999999996</v>
      </c>
      <c r="H352" s="178">
        <v>1.2</v>
      </c>
      <c r="I352" s="181">
        <f t="shared" si="11"/>
        <v>7.63056</v>
      </c>
      <c r="J352" s="182" t="s">
        <v>1227</v>
      </c>
      <c r="K352" s="183" t="s">
        <v>1232</v>
      </c>
      <c r="L352" s="170"/>
    </row>
    <row r="353" spans="1:12" ht="11.25" customHeight="1">
      <c r="A353" s="163" t="s">
        <v>592</v>
      </c>
      <c r="B353" s="163" t="s">
        <v>1698</v>
      </c>
      <c r="C353" s="164">
        <v>3.15</v>
      </c>
      <c r="D353" s="165">
        <v>1.2072000000000001</v>
      </c>
      <c r="E353" s="165">
        <v>1.2072000000000001</v>
      </c>
      <c r="F353" s="166">
        <v>1</v>
      </c>
      <c r="G353" s="165">
        <f t="shared" si="10"/>
        <v>1.2072000000000001</v>
      </c>
      <c r="H353" s="164">
        <v>1.2</v>
      </c>
      <c r="I353" s="167">
        <f t="shared" si="11"/>
        <v>1.4486399999999999</v>
      </c>
      <c r="J353" s="168" t="s">
        <v>1227</v>
      </c>
      <c r="K353" s="169" t="s">
        <v>1232</v>
      </c>
      <c r="L353" s="170"/>
    </row>
    <row r="354" spans="1:12" ht="11.25" customHeight="1">
      <c r="A354" s="151" t="s">
        <v>593</v>
      </c>
      <c r="B354" s="151" t="s">
        <v>1698</v>
      </c>
      <c r="C354" s="171">
        <v>5.35</v>
      </c>
      <c r="D354" s="172">
        <v>1.4136</v>
      </c>
      <c r="E354" s="172">
        <v>1.4136</v>
      </c>
      <c r="F354" s="173">
        <v>1</v>
      </c>
      <c r="G354" s="172">
        <f t="shared" si="10"/>
        <v>1.4136</v>
      </c>
      <c r="H354" s="171">
        <v>1.2</v>
      </c>
      <c r="I354" s="174">
        <f t="shared" si="11"/>
        <v>1.6963200000000001</v>
      </c>
      <c r="J354" s="175" t="s">
        <v>1227</v>
      </c>
      <c r="K354" s="176" t="s">
        <v>1232</v>
      </c>
      <c r="L354" s="170"/>
    </row>
    <row r="355" spans="1:12" ht="11.25" customHeight="1">
      <c r="A355" s="151" t="s">
        <v>594</v>
      </c>
      <c r="B355" s="151" t="s">
        <v>1698</v>
      </c>
      <c r="C355" s="171">
        <v>9</v>
      </c>
      <c r="D355" s="172">
        <v>2.0788000000000002</v>
      </c>
      <c r="E355" s="172">
        <v>2.0788000000000002</v>
      </c>
      <c r="F355" s="173">
        <v>1</v>
      </c>
      <c r="G355" s="172">
        <f t="shared" si="10"/>
        <v>2.0788000000000002</v>
      </c>
      <c r="H355" s="171">
        <v>1.2</v>
      </c>
      <c r="I355" s="174">
        <f t="shared" si="11"/>
        <v>2.4945599999999999</v>
      </c>
      <c r="J355" s="175" t="s">
        <v>1227</v>
      </c>
      <c r="K355" s="176" t="s">
        <v>1232</v>
      </c>
      <c r="L355" s="170"/>
    </row>
    <row r="356" spans="1:12" ht="11.25" customHeight="1">
      <c r="A356" s="177" t="s">
        <v>595</v>
      </c>
      <c r="B356" s="177" t="s">
        <v>1698</v>
      </c>
      <c r="C356" s="178">
        <v>14</v>
      </c>
      <c r="D356" s="179">
        <v>3.6297000000000001</v>
      </c>
      <c r="E356" s="179">
        <v>3.6297000000000001</v>
      </c>
      <c r="F356" s="180">
        <v>1</v>
      </c>
      <c r="G356" s="179">
        <f t="shared" si="10"/>
        <v>3.6297000000000001</v>
      </c>
      <c r="H356" s="178">
        <v>1.2</v>
      </c>
      <c r="I356" s="181">
        <f t="shared" si="11"/>
        <v>4.3556400000000002</v>
      </c>
      <c r="J356" s="182" t="s">
        <v>1227</v>
      </c>
      <c r="K356" s="183" t="s">
        <v>1232</v>
      </c>
      <c r="L356" s="170"/>
    </row>
    <row r="357" spans="1:12" ht="11.25" customHeight="1">
      <c r="A357" s="163" t="s">
        <v>1314</v>
      </c>
      <c r="B357" s="163" t="s">
        <v>1699</v>
      </c>
      <c r="C357" s="164">
        <v>2.63</v>
      </c>
      <c r="D357" s="165">
        <v>1.6782999999999999</v>
      </c>
      <c r="E357" s="165">
        <v>1.6782999999999999</v>
      </c>
      <c r="F357" s="166">
        <v>1</v>
      </c>
      <c r="G357" s="165">
        <f t="shared" si="10"/>
        <v>1.6782999999999999</v>
      </c>
      <c r="H357" s="164">
        <v>1.2</v>
      </c>
      <c r="I357" s="167">
        <f t="shared" si="11"/>
        <v>2.01396</v>
      </c>
      <c r="J357" s="168" t="s">
        <v>1227</v>
      </c>
      <c r="K357" s="169" t="s">
        <v>1232</v>
      </c>
      <c r="L357" s="170"/>
    </row>
    <row r="358" spans="1:12" ht="11.25" customHeight="1">
      <c r="A358" s="151" t="s">
        <v>1315</v>
      </c>
      <c r="B358" s="151" t="s">
        <v>1699</v>
      </c>
      <c r="C358" s="171">
        <v>5.03</v>
      </c>
      <c r="D358" s="172">
        <v>2.2458999999999998</v>
      </c>
      <c r="E358" s="172">
        <v>2.2458999999999998</v>
      </c>
      <c r="F358" s="173">
        <v>1</v>
      </c>
      <c r="G358" s="172">
        <f t="shared" si="10"/>
        <v>2.2458999999999998</v>
      </c>
      <c r="H358" s="171">
        <v>1.2</v>
      </c>
      <c r="I358" s="174">
        <f t="shared" si="11"/>
        <v>2.6950799999999999</v>
      </c>
      <c r="J358" s="175" t="s">
        <v>1227</v>
      </c>
      <c r="K358" s="176" t="s">
        <v>1232</v>
      </c>
      <c r="L358" s="170"/>
    </row>
    <row r="359" spans="1:12" ht="11.25" customHeight="1">
      <c r="A359" s="151" t="s">
        <v>1316</v>
      </c>
      <c r="B359" s="151" t="s">
        <v>1699</v>
      </c>
      <c r="C359" s="171">
        <v>8.9700000000000006</v>
      </c>
      <c r="D359" s="172">
        <v>3.0234000000000001</v>
      </c>
      <c r="E359" s="172">
        <v>3.0234000000000001</v>
      </c>
      <c r="F359" s="173">
        <v>1</v>
      </c>
      <c r="G359" s="172">
        <f t="shared" si="10"/>
        <v>3.0234000000000001</v>
      </c>
      <c r="H359" s="171">
        <v>1.2</v>
      </c>
      <c r="I359" s="174">
        <f t="shared" si="11"/>
        <v>3.6280800000000002</v>
      </c>
      <c r="J359" s="175" t="s">
        <v>1227</v>
      </c>
      <c r="K359" s="176" t="s">
        <v>1232</v>
      </c>
      <c r="L359" s="170"/>
    </row>
    <row r="360" spans="1:12" ht="11.25" customHeight="1">
      <c r="A360" s="177" t="s">
        <v>1317</v>
      </c>
      <c r="B360" s="177" t="s">
        <v>1699</v>
      </c>
      <c r="C360" s="178">
        <v>13.69</v>
      </c>
      <c r="D360" s="179">
        <v>4.5053000000000001</v>
      </c>
      <c r="E360" s="179">
        <v>4.5053000000000001</v>
      </c>
      <c r="F360" s="180">
        <v>1</v>
      </c>
      <c r="G360" s="179">
        <f t="shared" si="10"/>
        <v>4.5053000000000001</v>
      </c>
      <c r="H360" s="178">
        <v>1.2</v>
      </c>
      <c r="I360" s="181">
        <f t="shared" si="11"/>
        <v>5.4063600000000003</v>
      </c>
      <c r="J360" s="182" t="s">
        <v>1227</v>
      </c>
      <c r="K360" s="183" t="s">
        <v>1232</v>
      </c>
      <c r="L360" s="170"/>
    </row>
    <row r="361" spans="1:12" ht="11.25" customHeight="1">
      <c r="A361" s="163" t="s">
        <v>1318</v>
      </c>
      <c r="B361" s="163" t="s">
        <v>1700</v>
      </c>
      <c r="C361" s="164">
        <v>2.77</v>
      </c>
      <c r="D361" s="165">
        <v>1.4325000000000001</v>
      </c>
      <c r="E361" s="165">
        <v>1.4325000000000001</v>
      </c>
      <c r="F361" s="166">
        <v>1</v>
      </c>
      <c r="G361" s="165">
        <f t="shared" si="10"/>
        <v>1.4325000000000001</v>
      </c>
      <c r="H361" s="164">
        <v>1.2</v>
      </c>
      <c r="I361" s="167">
        <f t="shared" si="11"/>
        <v>1.7190000000000001</v>
      </c>
      <c r="J361" s="168" t="s">
        <v>1227</v>
      </c>
      <c r="K361" s="169" t="s">
        <v>1232</v>
      </c>
      <c r="L361" s="170"/>
    </row>
    <row r="362" spans="1:12" ht="11.25" customHeight="1">
      <c r="A362" s="151" t="s">
        <v>1319</v>
      </c>
      <c r="B362" s="151" t="s">
        <v>1700</v>
      </c>
      <c r="C362" s="171">
        <v>3.78</v>
      </c>
      <c r="D362" s="172">
        <v>1.7706999999999999</v>
      </c>
      <c r="E362" s="172">
        <v>1.7706999999999999</v>
      </c>
      <c r="F362" s="173">
        <v>1</v>
      </c>
      <c r="G362" s="172">
        <f t="shared" si="10"/>
        <v>1.7706999999999999</v>
      </c>
      <c r="H362" s="171">
        <v>1.2</v>
      </c>
      <c r="I362" s="174">
        <f t="shared" si="11"/>
        <v>2.1248399999999998</v>
      </c>
      <c r="J362" s="175" t="s">
        <v>1227</v>
      </c>
      <c r="K362" s="176" t="s">
        <v>1232</v>
      </c>
      <c r="L362" s="170"/>
    </row>
    <row r="363" spans="1:12" ht="11.25" customHeight="1">
      <c r="A363" s="151" t="s">
        <v>1320</v>
      </c>
      <c r="B363" s="151" t="s">
        <v>1700</v>
      </c>
      <c r="C363" s="171">
        <v>6.54</v>
      </c>
      <c r="D363" s="172">
        <v>2.2816000000000001</v>
      </c>
      <c r="E363" s="172">
        <v>2.2816000000000001</v>
      </c>
      <c r="F363" s="173">
        <v>1</v>
      </c>
      <c r="G363" s="172">
        <f t="shared" si="10"/>
        <v>2.2816000000000001</v>
      </c>
      <c r="H363" s="171">
        <v>1.2</v>
      </c>
      <c r="I363" s="174">
        <f t="shared" si="11"/>
        <v>2.7379199999999999</v>
      </c>
      <c r="J363" s="175" t="s">
        <v>1227</v>
      </c>
      <c r="K363" s="176" t="s">
        <v>1232</v>
      </c>
      <c r="L363" s="170"/>
    </row>
    <row r="364" spans="1:12" ht="11.25" customHeight="1">
      <c r="A364" s="177" t="s">
        <v>1321</v>
      </c>
      <c r="B364" s="177" t="s">
        <v>1700</v>
      </c>
      <c r="C364" s="178">
        <v>11.36</v>
      </c>
      <c r="D364" s="179">
        <v>3.6345999999999998</v>
      </c>
      <c r="E364" s="179">
        <v>3.6345999999999998</v>
      </c>
      <c r="F364" s="180">
        <v>1</v>
      </c>
      <c r="G364" s="179">
        <f t="shared" si="10"/>
        <v>3.6345999999999998</v>
      </c>
      <c r="H364" s="178">
        <v>1.2</v>
      </c>
      <c r="I364" s="181">
        <f t="shared" si="11"/>
        <v>4.3615199999999996</v>
      </c>
      <c r="J364" s="182" t="s">
        <v>1227</v>
      </c>
      <c r="K364" s="183" t="s">
        <v>1232</v>
      </c>
      <c r="L364" s="170"/>
    </row>
    <row r="365" spans="1:12" ht="11.25" customHeight="1">
      <c r="A365" s="163" t="s">
        <v>1486</v>
      </c>
      <c r="B365" s="163" t="s">
        <v>1701</v>
      </c>
      <c r="C365" s="164">
        <v>1.34</v>
      </c>
      <c r="D365" s="165">
        <v>3.6956000000000002</v>
      </c>
      <c r="E365" s="165">
        <v>3.6956000000000002</v>
      </c>
      <c r="F365" s="166">
        <v>1</v>
      </c>
      <c r="G365" s="165">
        <f t="shared" si="10"/>
        <v>3.6956000000000002</v>
      </c>
      <c r="H365" s="164">
        <v>1.2</v>
      </c>
      <c r="I365" s="167">
        <f t="shared" si="11"/>
        <v>4.4347200000000004</v>
      </c>
      <c r="J365" s="168" t="s">
        <v>1227</v>
      </c>
      <c r="K365" s="169" t="s">
        <v>1232</v>
      </c>
      <c r="L365" s="170"/>
    </row>
    <row r="366" spans="1:12" ht="11.25" customHeight="1">
      <c r="A366" s="151" t="s">
        <v>1487</v>
      </c>
      <c r="B366" s="151" t="s">
        <v>1701</v>
      </c>
      <c r="C366" s="171">
        <v>2.2200000000000002</v>
      </c>
      <c r="D366" s="172">
        <v>3.9163999999999999</v>
      </c>
      <c r="E366" s="172">
        <v>3.9163999999999999</v>
      </c>
      <c r="F366" s="173">
        <v>1</v>
      </c>
      <c r="G366" s="172">
        <f t="shared" si="10"/>
        <v>3.9163999999999999</v>
      </c>
      <c r="H366" s="171">
        <v>1.2</v>
      </c>
      <c r="I366" s="174">
        <f t="shared" si="11"/>
        <v>4.6996799999999999</v>
      </c>
      <c r="J366" s="175" t="s">
        <v>1227</v>
      </c>
      <c r="K366" s="176" t="s">
        <v>1232</v>
      </c>
      <c r="L366" s="170"/>
    </row>
    <row r="367" spans="1:12" ht="11.25" customHeight="1">
      <c r="A367" s="151" t="s">
        <v>1488</v>
      </c>
      <c r="B367" s="151" t="s">
        <v>1701</v>
      </c>
      <c r="C367" s="171">
        <v>6.01</v>
      </c>
      <c r="D367" s="172">
        <v>4.7881</v>
      </c>
      <c r="E367" s="172">
        <v>4.7881</v>
      </c>
      <c r="F367" s="173">
        <v>1</v>
      </c>
      <c r="G367" s="172">
        <f t="shared" si="10"/>
        <v>4.7881</v>
      </c>
      <c r="H367" s="171">
        <v>1.2</v>
      </c>
      <c r="I367" s="174">
        <f t="shared" si="11"/>
        <v>5.7457200000000004</v>
      </c>
      <c r="J367" s="175" t="s">
        <v>1227</v>
      </c>
      <c r="K367" s="176" t="s">
        <v>1232</v>
      </c>
      <c r="L367" s="170"/>
    </row>
    <row r="368" spans="1:12" ht="11.25" customHeight="1">
      <c r="A368" s="177" t="s">
        <v>1489</v>
      </c>
      <c r="B368" s="177" t="s">
        <v>1701</v>
      </c>
      <c r="C368" s="178">
        <v>12.76</v>
      </c>
      <c r="D368" s="179">
        <v>6.7953999999999999</v>
      </c>
      <c r="E368" s="179">
        <v>6.7953999999999999</v>
      </c>
      <c r="F368" s="180">
        <v>1</v>
      </c>
      <c r="G368" s="179">
        <f t="shared" si="10"/>
        <v>6.7953999999999999</v>
      </c>
      <c r="H368" s="178">
        <v>1.2</v>
      </c>
      <c r="I368" s="181">
        <f t="shared" si="11"/>
        <v>8.1544799999999995</v>
      </c>
      <c r="J368" s="182" t="s">
        <v>1227</v>
      </c>
      <c r="K368" s="183" t="s">
        <v>1232</v>
      </c>
      <c r="L368" s="170"/>
    </row>
    <row r="369" spans="1:12" ht="11.25" customHeight="1">
      <c r="A369" s="163" t="s">
        <v>596</v>
      </c>
      <c r="B369" s="163" t="s">
        <v>1490</v>
      </c>
      <c r="C369" s="164">
        <v>2.08</v>
      </c>
      <c r="D369" s="165">
        <v>0.76770000000000005</v>
      </c>
      <c r="E369" s="165">
        <v>0.76770000000000005</v>
      </c>
      <c r="F369" s="166">
        <v>1</v>
      </c>
      <c r="G369" s="165">
        <f t="shared" si="10"/>
        <v>0.76770000000000005</v>
      </c>
      <c r="H369" s="164">
        <v>1.2</v>
      </c>
      <c r="I369" s="167">
        <f t="shared" si="11"/>
        <v>0.92123999999999995</v>
      </c>
      <c r="J369" s="168" t="s">
        <v>1227</v>
      </c>
      <c r="K369" s="169" t="s">
        <v>1232</v>
      </c>
      <c r="L369" s="170"/>
    </row>
    <row r="370" spans="1:12" ht="11.25" customHeight="1">
      <c r="A370" s="151" t="s">
        <v>597</v>
      </c>
      <c r="B370" s="151" t="s">
        <v>1490</v>
      </c>
      <c r="C370" s="171">
        <v>2.92</v>
      </c>
      <c r="D370" s="172">
        <v>0.84599999999999997</v>
      </c>
      <c r="E370" s="172">
        <v>0.84599999999999997</v>
      </c>
      <c r="F370" s="173">
        <v>1</v>
      </c>
      <c r="G370" s="172">
        <f t="shared" si="10"/>
        <v>0.84599999999999997</v>
      </c>
      <c r="H370" s="171">
        <v>1.2</v>
      </c>
      <c r="I370" s="174">
        <f t="shared" si="11"/>
        <v>1.0152000000000001</v>
      </c>
      <c r="J370" s="175" t="s">
        <v>1227</v>
      </c>
      <c r="K370" s="176" t="s">
        <v>1232</v>
      </c>
      <c r="L370" s="170"/>
    </row>
    <row r="371" spans="1:12" ht="11.25" customHeight="1">
      <c r="A371" s="151" t="s">
        <v>598</v>
      </c>
      <c r="B371" s="151" t="s">
        <v>1490</v>
      </c>
      <c r="C371" s="171">
        <v>4.74</v>
      </c>
      <c r="D371" s="172">
        <v>1.0976999999999999</v>
      </c>
      <c r="E371" s="172">
        <v>1.0976999999999999</v>
      </c>
      <c r="F371" s="173">
        <v>1</v>
      </c>
      <c r="G371" s="172">
        <f t="shared" si="10"/>
        <v>1.0976999999999999</v>
      </c>
      <c r="H371" s="171">
        <v>1.2</v>
      </c>
      <c r="I371" s="174">
        <f t="shared" si="11"/>
        <v>1.31724</v>
      </c>
      <c r="J371" s="175" t="s">
        <v>1227</v>
      </c>
      <c r="K371" s="176" t="s">
        <v>1232</v>
      </c>
      <c r="L371" s="170"/>
    </row>
    <row r="372" spans="1:12" ht="11.25" customHeight="1">
      <c r="A372" s="177" t="s">
        <v>599</v>
      </c>
      <c r="B372" s="177" t="s">
        <v>1490</v>
      </c>
      <c r="C372" s="178">
        <v>6.68</v>
      </c>
      <c r="D372" s="179">
        <v>1.7503</v>
      </c>
      <c r="E372" s="179">
        <v>1.7503</v>
      </c>
      <c r="F372" s="180">
        <v>1</v>
      </c>
      <c r="G372" s="179">
        <f t="shared" si="10"/>
        <v>1.7503</v>
      </c>
      <c r="H372" s="178">
        <v>1.2</v>
      </c>
      <c r="I372" s="181">
        <f t="shared" si="11"/>
        <v>2.1003599999999998</v>
      </c>
      <c r="J372" s="182" t="s">
        <v>1227</v>
      </c>
      <c r="K372" s="183" t="s">
        <v>1232</v>
      </c>
      <c r="L372" s="170"/>
    </row>
    <row r="373" spans="1:12" ht="11.25" customHeight="1">
      <c r="A373" s="163" t="s">
        <v>600</v>
      </c>
      <c r="B373" s="163" t="s">
        <v>1491</v>
      </c>
      <c r="C373" s="164">
        <v>1.96</v>
      </c>
      <c r="D373" s="165">
        <v>0.90280000000000005</v>
      </c>
      <c r="E373" s="165">
        <v>0.90280000000000005</v>
      </c>
      <c r="F373" s="166">
        <v>1</v>
      </c>
      <c r="G373" s="165">
        <f t="shared" si="10"/>
        <v>0.90280000000000005</v>
      </c>
      <c r="H373" s="164">
        <v>1.2</v>
      </c>
      <c r="I373" s="167">
        <f t="shared" si="11"/>
        <v>1.0833600000000001</v>
      </c>
      <c r="J373" s="168" t="s">
        <v>1227</v>
      </c>
      <c r="K373" s="169" t="s">
        <v>1232</v>
      </c>
      <c r="L373" s="170"/>
    </row>
    <row r="374" spans="1:12" ht="11.25" customHeight="1">
      <c r="A374" s="151" t="s">
        <v>601</v>
      </c>
      <c r="B374" s="151" t="s">
        <v>1491</v>
      </c>
      <c r="C374" s="171">
        <v>2.69</v>
      </c>
      <c r="D374" s="172">
        <v>1.0681</v>
      </c>
      <c r="E374" s="172">
        <v>1.0681</v>
      </c>
      <c r="F374" s="173">
        <v>1</v>
      </c>
      <c r="G374" s="172">
        <f t="shared" si="10"/>
        <v>1.0681</v>
      </c>
      <c r="H374" s="171">
        <v>1.2</v>
      </c>
      <c r="I374" s="174">
        <f t="shared" si="11"/>
        <v>1.28172</v>
      </c>
      <c r="J374" s="175" t="s">
        <v>1227</v>
      </c>
      <c r="K374" s="176" t="s">
        <v>1232</v>
      </c>
      <c r="L374" s="170"/>
    </row>
    <row r="375" spans="1:12" ht="11.25" customHeight="1">
      <c r="A375" s="151" t="s">
        <v>602</v>
      </c>
      <c r="B375" s="151" t="s">
        <v>1491</v>
      </c>
      <c r="C375" s="171">
        <v>4.47</v>
      </c>
      <c r="D375" s="172">
        <v>1.4108000000000001</v>
      </c>
      <c r="E375" s="172">
        <v>1.4108000000000001</v>
      </c>
      <c r="F375" s="173">
        <v>1</v>
      </c>
      <c r="G375" s="172">
        <f t="shared" si="10"/>
        <v>1.4108000000000001</v>
      </c>
      <c r="H375" s="171">
        <v>1.2</v>
      </c>
      <c r="I375" s="174">
        <f t="shared" si="11"/>
        <v>1.69296</v>
      </c>
      <c r="J375" s="175" t="s">
        <v>1227</v>
      </c>
      <c r="K375" s="176" t="s">
        <v>1232</v>
      </c>
      <c r="L375" s="170"/>
    </row>
    <row r="376" spans="1:12" ht="11.25" customHeight="1">
      <c r="A376" s="177" t="s">
        <v>603</v>
      </c>
      <c r="B376" s="177" t="s">
        <v>1491</v>
      </c>
      <c r="C376" s="178">
        <v>7.38</v>
      </c>
      <c r="D376" s="179">
        <v>2.1655000000000002</v>
      </c>
      <c r="E376" s="179">
        <v>2.1655000000000002</v>
      </c>
      <c r="F376" s="180">
        <v>1</v>
      </c>
      <c r="G376" s="179">
        <f t="shared" si="10"/>
        <v>2.1655000000000002</v>
      </c>
      <c r="H376" s="178">
        <v>1.2</v>
      </c>
      <c r="I376" s="181">
        <f t="shared" si="11"/>
        <v>2.5985999999999998</v>
      </c>
      <c r="J376" s="182" t="s">
        <v>1227</v>
      </c>
      <c r="K376" s="183" t="s">
        <v>1232</v>
      </c>
      <c r="L376" s="170"/>
    </row>
    <row r="377" spans="1:12" ht="11.25" customHeight="1">
      <c r="A377" s="163" t="s">
        <v>604</v>
      </c>
      <c r="B377" s="163" t="s">
        <v>1702</v>
      </c>
      <c r="C377" s="164">
        <v>2.41</v>
      </c>
      <c r="D377" s="165">
        <v>0.98209999999999997</v>
      </c>
      <c r="E377" s="165">
        <v>0.98209999999999997</v>
      </c>
      <c r="F377" s="166">
        <v>1</v>
      </c>
      <c r="G377" s="165">
        <f t="shared" si="10"/>
        <v>0.98209999999999997</v>
      </c>
      <c r="H377" s="164">
        <v>1.2</v>
      </c>
      <c r="I377" s="167">
        <f t="shared" si="11"/>
        <v>1.17852</v>
      </c>
      <c r="J377" s="168" t="s">
        <v>1227</v>
      </c>
      <c r="K377" s="169" t="s">
        <v>1232</v>
      </c>
      <c r="L377" s="170"/>
    </row>
    <row r="378" spans="1:12" ht="11.25" customHeight="1">
      <c r="A378" s="151" t="s">
        <v>605</v>
      </c>
      <c r="B378" s="151" t="s">
        <v>1702</v>
      </c>
      <c r="C378" s="171">
        <v>4.25</v>
      </c>
      <c r="D378" s="172">
        <v>1.2483</v>
      </c>
      <c r="E378" s="172">
        <v>1.2483</v>
      </c>
      <c r="F378" s="173">
        <v>1</v>
      </c>
      <c r="G378" s="172">
        <f t="shared" si="10"/>
        <v>1.2483</v>
      </c>
      <c r="H378" s="171">
        <v>1.2</v>
      </c>
      <c r="I378" s="174">
        <f t="shared" si="11"/>
        <v>1.49796</v>
      </c>
      <c r="J378" s="175" t="s">
        <v>1227</v>
      </c>
      <c r="K378" s="176" t="s">
        <v>1232</v>
      </c>
      <c r="L378" s="170"/>
    </row>
    <row r="379" spans="1:12" ht="11.25" customHeight="1">
      <c r="A379" s="151" t="s">
        <v>606</v>
      </c>
      <c r="B379" s="151" t="s">
        <v>1702</v>
      </c>
      <c r="C379" s="171">
        <v>7.42</v>
      </c>
      <c r="D379" s="172">
        <v>1.7786</v>
      </c>
      <c r="E379" s="172">
        <v>1.7786</v>
      </c>
      <c r="F379" s="173">
        <v>1</v>
      </c>
      <c r="G379" s="172">
        <f t="shared" si="10"/>
        <v>1.7786</v>
      </c>
      <c r="H379" s="171">
        <v>1.2</v>
      </c>
      <c r="I379" s="174">
        <f t="shared" si="11"/>
        <v>2.1343200000000002</v>
      </c>
      <c r="J379" s="175" t="s">
        <v>1227</v>
      </c>
      <c r="K379" s="176" t="s">
        <v>1232</v>
      </c>
      <c r="L379" s="170"/>
    </row>
    <row r="380" spans="1:12" ht="11.25" customHeight="1">
      <c r="A380" s="177" t="s">
        <v>607</v>
      </c>
      <c r="B380" s="177" t="s">
        <v>1702</v>
      </c>
      <c r="C380" s="178">
        <v>11.38</v>
      </c>
      <c r="D380" s="179">
        <v>2.9230999999999998</v>
      </c>
      <c r="E380" s="179">
        <v>2.9230999999999998</v>
      </c>
      <c r="F380" s="180">
        <v>1</v>
      </c>
      <c r="G380" s="179">
        <f t="shared" si="10"/>
        <v>2.9230999999999998</v>
      </c>
      <c r="H380" s="178">
        <v>1.2</v>
      </c>
      <c r="I380" s="181">
        <f t="shared" si="11"/>
        <v>3.5077199999999999</v>
      </c>
      <c r="J380" s="182" t="s">
        <v>1227</v>
      </c>
      <c r="K380" s="183" t="s">
        <v>1232</v>
      </c>
      <c r="L380" s="170"/>
    </row>
    <row r="381" spans="1:12" ht="11.25" customHeight="1">
      <c r="A381" s="163" t="s">
        <v>608</v>
      </c>
      <c r="B381" s="163" t="s">
        <v>1703</v>
      </c>
      <c r="C381" s="164">
        <v>6.03</v>
      </c>
      <c r="D381" s="165">
        <v>0.94130000000000003</v>
      </c>
      <c r="E381" s="165">
        <v>0.94130000000000003</v>
      </c>
      <c r="F381" s="166">
        <v>1</v>
      </c>
      <c r="G381" s="165">
        <f t="shared" si="10"/>
        <v>0.94130000000000003</v>
      </c>
      <c r="H381" s="164">
        <v>1.2</v>
      </c>
      <c r="I381" s="167">
        <f t="shared" si="11"/>
        <v>1.1295599999999999</v>
      </c>
      <c r="J381" s="168" t="s">
        <v>1227</v>
      </c>
      <c r="K381" s="169" t="s">
        <v>1232</v>
      </c>
      <c r="L381" s="170"/>
    </row>
    <row r="382" spans="1:12" ht="11.25" customHeight="1">
      <c r="A382" s="151" t="s">
        <v>609</v>
      </c>
      <c r="B382" s="151" t="s">
        <v>1703</v>
      </c>
      <c r="C382" s="171">
        <v>7.29</v>
      </c>
      <c r="D382" s="172">
        <v>1.1354</v>
      </c>
      <c r="E382" s="172">
        <v>1.1354</v>
      </c>
      <c r="F382" s="173">
        <v>1</v>
      </c>
      <c r="G382" s="172">
        <f t="shared" si="10"/>
        <v>1.1354</v>
      </c>
      <c r="H382" s="171">
        <v>1.2</v>
      </c>
      <c r="I382" s="174">
        <f t="shared" si="11"/>
        <v>1.3624799999999999</v>
      </c>
      <c r="J382" s="175" t="s">
        <v>1227</v>
      </c>
      <c r="K382" s="176" t="s">
        <v>1232</v>
      </c>
      <c r="L382" s="170"/>
    </row>
    <row r="383" spans="1:12" ht="11.25" customHeight="1">
      <c r="A383" s="151" t="s">
        <v>610</v>
      </c>
      <c r="B383" s="151" t="s">
        <v>1703</v>
      </c>
      <c r="C383" s="171">
        <v>10.84</v>
      </c>
      <c r="D383" s="172">
        <v>1.5263</v>
      </c>
      <c r="E383" s="172">
        <v>1.5263</v>
      </c>
      <c r="F383" s="173">
        <v>1</v>
      </c>
      <c r="G383" s="172">
        <f t="shared" si="10"/>
        <v>1.5263</v>
      </c>
      <c r="H383" s="171">
        <v>1.2</v>
      </c>
      <c r="I383" s="174">
        <f t="shared" si="11"/>
        <v>1.8315600000000001</v>
      </c>
      <c r="J383" s="175" t="s">
        <v>1227</v>
      </c>
      <c r="K383" s="176" t="s">
        <v>1232</v>
      </c>
      <c r="L383" s="170"/>
    </row>
    <row r="384" spans="1:12" ht="11.25" customHeight="1">
      <c r="A384" s="177" t="s">
        <v>611</v>
      </c>
      <c r="B384" s="177" t="s">
        <v>1703</v>
      </c>
      <c r="C384" s="178">
        <v>14.01</v>
      </c>
      <c r="D384" s="179">
        <v>2.1686000000000001</v>
      </c>
      <c r="E384" s="179">
        <v>2.1686000000000001</v>
      </c>
      <c r="F384" s="180">
        <v>1</v>
      </c>
      <c r="G384" s="179">
        <f t="shared" si="10"/>
        <v>2.1686000000000001</v>
      </c>
      <c r="H384" s="178">
        <v>1.2</v>
      </c>
      <c r="I384" s="181">
        <f t="shared" si="11"/>
        <v>2.6023200000000002</v>
      </c>
      <c r="J384" s="182" t="s">
        <v>1227</v>
      </c>
      <c r="K384" s="183" t="s">
        <v>1232</v>
      </c>
      <c r="L384" s="170"/>
    </row>
    <row r="385" spans="1:12" ht="11.25" customHeight="1">
      <c r="A385" s="163" t="s">
        <v>612</v>
      </c>
      <c r="B385" s="163" t="s">
        <v>1492</v>
      </c>
      <c r="C385" s="164">
        <v>2.83</v>
      </c>
      <c r="D385" s="165">
        <v>0.51300000000000001</v>
      </c>
      <c r="E385" s="165">
        <v>0.51300000000000001</v>
      </c>
      <c r="F385" s="166">
        <v>1</v>
      </c>
      <c r="G385" s="165">
        <f t="shared" si="10"/>
        <v>0.51300000000000001</v>
      </c>
      <c r="H385" s="164">
        <v>1.2</v>
      </c>
      <c r="I385" s="167">
        <f t="shared" si="11"/>
        <v>0.61560000000000004</v>
      </c>
      <c r="J385" s="168" t="s">
        <v>1227</v>
      </c>
      <c r="K385" s="169" t="s">
        <v>1232</v>
      </c>
      <c r="L385" s="170"/>
    </row>
    <row r="386" spans="1:12" ht="11.25" customHeight="1">
      <c r="A386" s="151" t="s">
        <v>613</v>
      </c>
      <c r="B386" s="151" t="s">
        <v>1492</v>
      </c>
      <c r="C386" s="171">
        <v>3.94</v>
      </c>
      <c r="D386" s="172">
        <v>0.69240000000000002</v>
      </c>
      <c r="E386" s="172">
        <v>0.69240000000000002</v>
      </c>
      <c r="F386" s="173">
        <v>1</v>
      </c>
      <c r="G386" s="172">
        <f t="shared" si="10"/>
        <v>0.69240000000000002</v>
      </c>
      <c r="H386" s="171">
        <v>1.2</v>
      </c>
      <c r="I386" s="174">
        <f t="shared" si="11"/>
        <v>0.83087999999999995</v>
      </c>
      <c r="J386" s="175" t="s">
        <v>1227</v>
      </c>
      <c r="K386" s="176" t="s">
        <v>1232</v>
      </c>
      <c r="L386" s="170"/>
    </row>
    <row r="387" spans="1:12" ht="11.25" customHeight="1">
      <c r="A387" s="151" t="s">
        <v>614</v>
      </c>
      <c r="B387" s="151" t="s">
        <v>1492</v>
      </c>
      <c r="C387" s="171">
        <v>6.1</v>
      </c>
      <c r="D387" s="172">
        <v>1.0670999999999999</v>
      </c>
      <c r="E387" s="172">
        <v>1.0670999999999999</v>
      </c>
      <c r="F387" s="173">
        <v>1</v>
      </c>
      <c r="G387" s="172">
        <f t="shared" si="10"/>
        <v>1.0670999999999999</v>
      </c>
      <c r="H387" s="171">
        <v>1.2</v>
      </c>
      <c r="I387" s="174">
        <f t="shared" si="11"/>
        <v>1.2805200000000001</v>
      </c>
      <c r="J387" s="175" t="s">
        <v>1227</v>
      </c>
      <c r="K387" s="176" t="s">
        <v>1232</v>
      </c>
      <c r="L387" s="170"/>
    </row>
    <row r="388" spans="1:12" ht="11.25" customHeight="1">
      <c r="A388" s="177" t="s">
        <v>290</v>
      </c>
      <c r="B388" s="177" t="s">
        <v>1492</v>
      </c>
      <c r="C388" s="178">
        <v>10.41</v>
      </c>
      <c r="D388" s="179">
        <v>2.0308999999999999</v>
      </c>
      <c r="E388" s="179">
        <v>2.0308999999999999</v>
      </c>
      <c r="F388" s="180">
        <v>1</v>
      </c>
      <c r="G388" s="179">
        <f t="shared" si="10"/>
        <v>2.0308999999999999</v>
      </c>
      <c r="H388" s="178">
        <v>1.2</v>
      </c>
      <c r="I388" s="181">
        <f t="shared" si="11"/>
        <v>2.4370799999999999</v>
      </c>
      <c r="J388" s="182" t="s">
        <v>1227</v>
      </c>
      <c r="K388" s="183" t="s">
        <v>1232</v>
      </c>
      <c r="L388" s="170"/>
    </row>
    <row r="389" spans="1:12" ht="11.25" customHeight="1">
      <c r="A389" s="163" t="s">
        <v>615</v>
      </c>
      <c r="B389" s="163" t="s">
        <v>1704</v>
      </c>
      <c r="C389" s="164">
        <v>1.89</v>
      </c>
      <c r="D389" s="165">
        <v>0.41749999999999998</v>
      </c>
      <c r="E389" s="165">
        <v>0.41749999999999998</v>
      </c>
      <c r="F389" s="166">
        <v>1</v>
      </c>
      <c r="G389" s="165">
        <f t="shared" si="10"/>
        <v>0.41749999999999998</v>
      </c>
      <c r="H389" s="164">
        <v>1.2</v>
      </c>
      <c r="I389" s="167">
        <f t="shared" si="11"/>
        <v>0.501</v>
      </c>
      <c r="J389" s="168" t="s">
        <v>1227</v>
      </c>
      <c r="K389" s="169" t="s">
        <v>1232</v>
      </c>
      <c r="L389" s="170"/>
    </row>
    <row r="390" spans="1:12" ht="11.25" customHeight="1">
      <c r="A390" s="151" t="s">
        <v>616</v>
      </c>
      <c r="B390" s="151" t="s">
        <v>1704</v>
      </c>
      <c r="C390" s="171">
        <v>2.4900000000000002</v>
      </c>
      <c r="D390" s="172">
        <v>0.53890000000000005</v>
      </c>
      <c r="E390" s="172">
        <v>0.53890000000000005</v>
      </c>
      <c r="F390" s="173">
        <v>1</v>
      </c>
      <c r="G390" s="172">
        <f t="shared" si="10"/>
        <v>0.53890000000000005</v>
      </c>
      <c r="H390" s="171">
        <v>1.2</v>
      </c>
      <c r="I390" s="174">
        <f t="shared" si="11"/>
        <v>0.64668000000000003</v>
      </c>
      <c r="J390" s="175" t="s">
        <v>1227</v>
      </c>
      <c r="K390" s="176" t="s">
        <v>1232</v>
      </c>
      <c r="L390" s="170"/>
    </row>
    <row r="391" spans="1:12" ht="11.25" customHeight="1">
      <c r="A391" s="151" t="s">
        <v>617</v>
      </c>
      <c r="B391" s="151" t="s">
        <v>1704</v>
      </c>
      <c r="C391" s="171">
        <v>3.01</v>
      </c>
      <c r="D391" s="172">
        <v>0.86280000000000001</v>
      </c>
      <c r="E391" s="172">
        <v>0.86280000000000001</v>
      </c>
      <c r="F391" s="173">
        <v>1</v>
      </c>
      <c r="G391" s="172">
        <f t="shared" si="10"/>
        <v>0.86280000000000001</v>
      </c>
      <c r="H391" s="171">
        <v>1.2</v>
      </c>
      <c r="I391" s="174">
        <f t="shared" si="11"/>
        <v>1.0353600000000001</v>
      </c>
      <c r="J391" s="175" t="s">
        <v>1227</v>
      </c>
      <c r="K391" s="176" t="s">
        <v>1232</v>
      </c>
      <c r="L391" s="170"/>
    </row>
    <row r="392" spans="1:12" ht="11.25" customHeight="1">
      <c r="A392" s="177" t="s">
        <v>618</v>
      </c>
      <c r="B392" s="177" t="s">
        <v>1704</v>
      </c>
      <c r="C392" s="178">
        <v>4.4800000000000004</v>
      </c>
      <c r="D392" s="179">
        <v>1.6343000000000001</v>
      </c>
      <c r="E392" s="179">
        <v>1.6343000000000001</v>
      </c>
      <c r="F392" s="180">
        <v>1</v>
      </c>
      <c r="G392" s="179">
        <f t="shared" si="10"/>
        <v>1.6343000000000001</v>
      </c>
      <c r="H392" s="178">
        <v>1.2</v>
      </c>
      <c r="I392" s="181">
        <f t="shared" si="11"/>
        <v>1.96116</v>
      </c>
      <c r="J392" s="182" t="s">
        <v>1227</v>
      </c>
      <c r="K392" s="183" t="s">
        <v>1232</v>
      </c>
      <c r="L392" s="170"/>
    </row>
    <row r="393" spans="1:12" ht="11.25" customHeight="1">
      <c r="A393" s="163" t="s">
        <v>619</v>
      </c>
      <c r="B393" s="163" t="s">
        <v>1705</v>
      </c>
      <c r="C393" s="164">
        <v>2.66</v>
      </c>
      <c r="D393" s="165">
        <v>0.47849999999999998</v>
      </c>
      <c r="E393" s="165">
        <v>0.47849999999999998</v>
      </c>
      <c r="F393" s="166">
        <v>1</v>
      </c>
      <c r="G393" s="165">
        <f t="shared" si="10"/>
        <v>0.47849999999999998</v>
      </c>
      <c r="H393" s="164">
        <v>1.2</v>
      </c>
      <c r="I393" s="167">
        <f t="shared" si="11"/>
        <v>0.57420000000000004</v>
      </c>
      <c r="J393" s="168" t="s">
        <v>1227</v>
      </c>
      <c r="K393" s="169" t="s">
        <v>1232</v>
      </c>
      <c r="L393" s="170"/>
    </row>
    <row r="394" spans="1:12" ht="11.25" customHeight="1">
      <c r="A394" s="151" t="s">
        <v>620</v>
      </c>
      <c r="B394" s="151" t="s">
        <v>1705</v>
      </c>
      <c r="C394" s="171">
        <v>3.46</v>
      </c>
      <c r="D394" s="172">
        <v>0.64649999999999996</v>
      </c>
      <c r="E394" s="172">
        <v>0.64649999999999996</v>
      </c>
      <c r="F394" s="173">
        <v>1</v>
      </c>
      <c r="G394" s="172">
        <f t="shared" si="10"/>
        <v>0.64649999999999996</v>
      </c>
      <c r="H394" s="171">
        <v>1.2</v>
      </c>
      <c r="I394" s="174">
        <f t="shared" si="11"/>
        <v>0.77580000000000005</v>
      </c>
      <c r="J394" s="175" t="s">
        <v>1227</v>
      </c>
      <c r="K394" s="176" t="s">
        <v>1232</v>
      </c>
      <c r="L394" s="170"/>
    </row>
    <row r="395" spans="1:12" ht="11.25" customHeight="1">
      <c r="A395" s="151" t="s">
        <v>621</v>
      </c>
      <c r="B395" s="151" t="s">
        <v>1705</v>
      </c>
      <c r="C395" s="171">
        <v>5.41</v>
      </c>
      <c r="D395" s="172">
        <v>0.99819999999999998</v>
      </c>
      <c r="E395" s="172">
        <v>0.99819999999999998</v>
      </c>
      <c r="F395" s="173">
        <v>1</v>
      </c>
      <c r="G395" s="172">
        <f t="shared" si="10"/>
        <v>0.99819999999999998</v>
      </c>
      <c r="H395" s="171">
        <v>1.2</v>
      </c>
      <c r="I395" s="174">
        <f t="shared" si="11"/>
        <v>1.19784</v>
      </c>
      <c r="J395" s="175" t="s">
        <v>1227</v>
      </c>
      <c r="K395" s="176" t="s">
        <v>1232</v>
      </c>
      <c r="L395" s="170"/>
    </row>
    <row r="396" spans="1:12" ht="11.25" customHeight="1">
      <c r="A396" s="177" t="s">
        <v>622</v>
      </c>
      <c r="B396" s="177" t="s">
        <v>1705</v>
      </c>
      <c r="C396" s="178">
        <v>8.76</v>
      </c>
      <c r="D396" s="179">
        <v>1.7681</v>
      </c>
      <c r="E396" s="179">
        <v>1.7681</v>
      </c>
      <c r="F396" s="180">
        <v>1</v>
      </c>
      <c r="G396" s="179">
        <f t="shared" si="10"/>
        <v>1.7681</v>
      </c>
      <c r="H396" s="178">
        <v>1.2</v>
      </c>
      <c r="I396" s="181">
        <f t="shared" si="11"/>
        <v>2.1217199999999998</v>
      </c>
      <c r="J396" s="182" t="s">
        <v>1227</v>
      </c>
      <c r="K396" s="183" t="s">
        <v>1232</v>
      </c>
      <c r="L396" s="170"/>
    </row>
    <row r="397" spans="1:12" ht="11.25" customHeight="1">
      <c r="A397" s="163" t="s">
        <v>623</v>
      </c>
      <c r="B397" s="163" t="s">
        <v>1706</v>
      </c>
      <c r="C397" s="164">
        <v>1.66</v>
      </c>
      <c r="D397" s="165">
        <v>0.46079999999999999</v>
      </c>
      <c r="E397" s="165">
        <v>0.46079999999999999</v>
      </c>
      <c r="F397" s="166">
        <v>1</v>
      </c>
      <c r="G397" s="165">
        <f t="shared" ref="G397:G460" si="12">ROUND(F397*D397,5)</f>
        <v>0.46079999999999999</v>
      </c>
      <c r="H397" s="164">
        <v>1.2</v>
      </c>
      <c r="I397" s="167">
        <f t="shared" ref="I397:I460" si="13">ROUND(H397*G397,5)</f>
        <v>0.55296000000000001</v>
      </c>
      <c r="J397" s="168" t="s">
        <v>1227</v>
      </c>
      <c r="K397" s="169" t="s">
        <v>1232</v>
      </c>
      <c r="L397" s="170"/>
    </row>
    <row r="398" spans="1:12" ht="11.25" customHeight="1">
      <c r="A398" s="151" t="s">
        <v>624</v>
      </c>
      <c r="B398" s="151" t="s">
        <v>1706</v>
      </c>
      <c r="C398" s="171">
        <v>2.2599999999999998</v>
      </c>
      <c r="D398" s="172">
        <v>0.55900000000000005</v>
      </c>
      <c r="E398" s="172">
        <v>0.55900000000000005</v>
      </c>
      <c r="F398" s="173">
        <v>1</v>
      </c>
      <c r="G398" s="172">
        <f t="shared" si="12"/>
        <v>0.55900000000000005</v>
      </c>
      <c r="H398" s="171">
        <v>1.2</v>
      </c>
      <c r="I398" s="174">
        <f t="shared" si="13"/>
        <v>0.67079999999999995</v>
      </c>
      <c r="J398" s="175" t="s">
        <v>1227</v>
      </c>
      <c r="K398" s="176" t="s">
        <v>1232</v>
      </c>
      <c r="L398" s="170"/>
    </row>
    <row r="399" spans="1:12" ht="11.25" customHeight="1">
      <c r="A399" s="151" t="s">
        <v>625</v>
      </c>
      <c r="B399" s="151" t="s">
        <v>1706</v>
      </c>
      <c r="C399" s="171">
        <v>3.46</v>
      </c>
      <c r="D399" s="172">
        <v>0.72360000000000002</v>
      </c>
      <c r="E399" s="172">
        <v>0.72360000000000002</v>
      </c>
      <c r="F399" s="173">
        <v>1</v>
      </c>
      <c r="G399" s="172">
        <f t="shared" si="12"/>
        <v>0.72360000000000002</v>
      </c>
      <c r="H399" s="171">
        <v>1.2</v>
      </c>
      <c r="I399" s="174">
        <f t="shared" si="13"/>
        <v>0.86831999999999998</v>
      </c>
      <c r="J399" s="175" t="s">
        <v>1227</v>
      </c>
      <c r="K399" s="176" t="s">
        <v>1232</v>
      </c>
      <c r="L399" s="170"/>
    </row>
    <row r="400" spans="1:12" ht="11.25" customHeight="1">
      <c r="A400" s="177" t="s">
        <v>626</v>
      </c>
      <c r="B400" s="177" t="s">
        <v>1706</v>
      </c>
      <c r="C400" s="178">
        <v>5.53</v>
      </c>
      <c r="D400" s="179">
        <v>1.2598</v>
      </c>
      <c r="E400" s="179">
        <v>1.2598</v>
      </c>
      <c r="F400" s="180">
        <v>1</v>
      </c>
      <c r="G400" s="179">
        <f t="shared" si="12"/>
        <v>1.2598</v>
      </c>
      <c r="H400" s="178">
        <v>1.2</v>
      </c>
      <c r="I400" s="181">
        <f t="shared" si="13"/>
        <v>1.51176</v>
      </c>
      <c r="J400" s="182" t="s">
        <v>1227</v>
      </c>
      <c r="K400" s="183" t="s">
        <v>1232</v>
      </c>
      <c r="L400" s="170"/>
    </row>
    <row r="401" spans="1:12" ht="11.25" customHeight="1">
      <c r="A401" s="163" t="s">
        <v>627</v>
      </c>
      <c r="B401" s="163" t="s">
        <v>1289</v>
      </c>
      <c r="C401" s="164">
        <v>1.95</v>
      </c>
      <c r="D401" s="165">
        <v>0.49669999999999997</v>
      </c>
      <c r="E401" s="165">
        <v>0.49669999999999997</v>
      </c>
      <c r="F401" s="166">
        <v>1</v>
      </c>
      <c r="G401" s="165">
        <f t="shared" si="12"/>
        <v>0.49669999999999997</v>
      </c>
      <c r="H401" s="164">
        <v>1.2</v>
      </c>
      <c r="I401" s="167">
        <f t="shared" si="13"/>
        <v>0.59604000000000001</v>
      </c>
      <c r="J401" s="168" t="s">
        <v>1227</v>
      </c>
      <c r="K401" s="169" t="s">
        <v>1232</v>
      </c>
      <c r="L401" s="170"/>
    </row>
    <row r="402" spans="1:12" ht="11.25" customHeight="1">
      <c r="A402" s="151" t="s">
        <v>628</v>
      </c>
      <c r="B402" s="151" t="s">
        <v>1289</v>
      </c>
      <c r="C402" s="171">
        <v>2.73</v>
      </c>
      <c r="D402" s="172">
        <v>0.61460000000000004</v>
      </c>
      <c r="E402" s="172">
        <v>0.61460000000000004</v>
      </c>
      <c r="F402" s="173">
        <v>1</v>
      </c>
      <c r="G402" s="172">
        <f t="shared" si="12"/>
        <v>0.61460000000000004</v>
      </c>
      <c r="H402" s="171">
        <v>1.2</v>
      </c>
      <c r="I402" s="174">
        <f t="shared" si="13"/>
        <v>0.73751999999999995</v>
      </c>
      <c r="J402" s="175" t="s">
        <v>1227</v>
      </c>
      <c r="K402" s="176" t="s">
        <v>1232</v>
      </c>
      <c r="L402" s="170"/>
    </row>
    <row r="403" spans="1:12" ht="11.25" customHeight="1">
      <c r="A403" s="151" t="s">
        <v>629</v>
      </c>
      <c r="B403" s="151" t="s">
        <v>1289</v>
      </c>
      <c r="C403" s="171">
        <v>4.3899999999999997</v>
      </c>
      <c r="D403" s="172">
        <v>0.88839999999999997</v>
      </c>
      <c r="E403" s="172">
        <v>0.88839999999999997</v>
      </c>
      <c r="F403" s="173">
        <v>1</v>
      </c>
      <c r="G403" s="172">
        <f t="shared" si="12"/>
        <v>0.88839999999999997</v>
      </c>
      <c r="H403" s="171">
        <v>1.2</v>
      </c>
      <c r="I403" s="174">
        <f t="shared" si="13"/>
        <v>1.0660799999999999</v>
      </c>
      <c r="J403" s="175" t="s">
        <v>1227</v>
      </c>
      <c r="K403" s="176" t="s">
        <v>1232</v>
      </c>
      <c r="L403" s="170"/>
    </row>
    <row r="404" spans="1:12" ht="11.25" customHeight="1">
      <c r="A404" s="177" t="s">
        <v>630</v>
      </c>
      <c r="B404" s="177" t="s">
        <v>1289</v>
      </c>
      <c r="C404" s="178">
        <v>8.2100000000000009</v>
      </c>
      <c r="D404" s="179">
        <v>1.6022000000000001</v>
      </c>
      <c r="E404" s="179">
        <v>1.6022000000000001</v>
      </c>
      <c r="F404" s="180">
        <v>1</v>
      </c>
      <c r="G404" s="179">
        <f t="shared" si="12"/>
        <v>1.6022000000000001</v>
      </c>
      <c r="H404" s="178">
        <v>1.2</v>
      </c>
      <c r="I404" s="181">
        <f t="shared" si="13"/>
        <v>1.9226399999999999</v>
      </c>
      <c r="J404" s="182" t="s">
        <v>1227</v>
      </c>
      <c r="K404" s="183" t="s">
        <v>1232</v>
      </c>
      <c r="L404" s="170"/>
    </row>
    <row r="405" spans="1:12" ht="11.25" customHeight="1">
      <c r="A405" s="163" t="s">
        <v>631</v>
      </c>
      <c r="B405" s="163" t="s">
        <v>1707</v>
      </c>
      <c r="C405" s="164">
        <v>2.14</v>
      </c>
      <c r="D405" s="165">
        <v>0.44719999999999999</v>
      </c>
      <c r="E405" s="165">
        <v>0.44719999999999999</v>
      </c>
      <c r="F405" s="166">
        <v>1</v>
      </c>
      <c r="G405" s="165">
        <f t="shared" si="12"/>
        <v>0.44719999999999999</v>
      </c>
      <c r="H405" s="164">
        <v>1.2</v>
      </c>
      <c r="I405" s="167">
        <f t="shared" si="13"/>
        <v>0.53664000000000001</v>
      </c>
      <c r="J405" s="168" t="s">
        <v>1227</v>
      </c>
      <c r="K405" s="169" t="s">
        <v>1232</v>
      </c>
      <c r="L405" s="170"/>
    </row>
    <row r="406" spans="1:12" ht="11.25" customHeight="1">
      <c r="A406" s="151" t="s">
        <v>632</v>
      </c>
      <c r="B406" s="151" t="s">
        <v>1707</v>
      </c>
      <c r="C406" s="171">
        <v>3.54</v>
      </c>
      <c r="D406" s="172">
        <v>0.65459999999999996</v>
      </c>
      <c r="E406" s="172">
        <v>0.65459999999999996</v>
      </c>
      <c r="F406" s="173">
        <v>1</v>
      </c>
      <c r="G406" s="172">
        <f t="shared" si="12"/>
        <v>0.65459999999999996</v>
      </c>
      <c r="H406" s="171">
        <v>1.2</v>
      </c>
      <c r="I406" s="174">
        <f t="shared" si="13"/>
        <v>0.78552</v>
      </c>
      <c r="J406" s="175" t="s">
        <v>1227</v>
      </c>
      <c r="K406" s="176" t="s">
        <v>1232</v>
      </c>
      <c r="L406" s="170"/>
    </row>
    <row r="407" spans="1:12" ht="11.25" customHeight="1">
      <c r="A407" s="151" t="s">
        <v>633</v>
      </c>
      <c r="B407" s="151" t="s">
        <v>1707</v>
      </c>
      <c r="C407" s="171">
        <v>5.8</v>
      </c>
      <c r="D407" s="172">
        <v>0.997</v>
      </c>
      <c r="E407" s="172">
        <v>0.997</v>
      </c>
      <c r="F407" s="173">
        <v>1</v>
      </c>
      <c r="G407" s="172">
        <f t="shared" si="12"/>
        <v>0.997</v>
      </c>
      <c r="H407" s="171">
        <v>1.2</v>
      </c>
      <c r="I407" s="174">
        <f t="shared" si="13"/>
        <v>1.1963999999999999</v>
      </c>
      <c r="J407" s="175" t="s">
        <v>1227</v>
      </c>
      <c r="K407" s="176" t="s">
        <v>1232</v>
      </c>
      <c r="L407" s="170"/>
    </row>
    <row r="408" spans="1:12" ht="11.25" customHeight="1">
      <c r="A408" s="177" t="s">
        <v>634</v>
      </c>
      <c r="B408" s="177" t="s">
        <v>1707</v>
      </c>
      <c r="C408" s="178">
        <v>9.15</v>
      </c>
      <c r="D408" s="179">
        <v>1.7638</v>
      </c>
      <c r="E408" s="179">
        <v>1.7638</v>
      </c>
      <c r="F408" s="180">
        <v>1</v>
      </c>
      <c r="G408" s="179">
        <f t="shared" si="12"/>
        <v>1.7638</v>
      </c>
      <c r="H408" s="178">
        <v>1.2</v>
      </c>
      <c r="I408" s="181">
        <f t="shared" si="13"/>
        <v>2.1165600000000002</v>
      </c>
      <c r="J408" s="182" t="s">
        <v>1227</v>
      </c>
      <c r="K408" s="183" t="s">
        <v>1232</v>
      </c>
      <c r="L408" s="170"/>
    </row>
    <row r="409" spans="1:12" ht="11.25" customHeight="1">
      <c r="A409" s="163" t="s">
        <v>635</v>
      </c>
      <c r="B409" s="163" t="s">
        <v>1708</v>
      </c>
      <c r="C409" s="164">
        <v>2.04</v>
      </c>
      <c r="D409" s="165">
        <v>0.439</v>
      </c>
      <c r="E409" s="165">
        <v>0.439</v>
      </c>
      <c r="F409" s="166">
        <v>1</v>
      </c>
      <c r="G409" s="165">
        <f t="shared" si="12"/>
        <v>0.439</v>
      </c>
      <c r="H409" s="164">
        <v>1.2</v>
      </c>
      <c r="I409" s="167">
        <f t="shared" si="13"/>
        <v>0.52680000000000005</v>
      </c>
      <c r="J409" s="168" t="s">
        <v>1227</v>
      </c>
      <c r="K409" s="169" t="s">
        <v>1232</v>
      </c>
      <c r="L409" s="170"/>
    </row>
    <row r="410" spans="1:12" ht="11.25" customHeight="1">
      <c r="A410" s="151" t="s">
        <v>636</v>
      </c>
      <c r="B410" s="151" t="s">
        <v>1708</v>
      </c>
      <c r="C410" s="171">
        <v>2.85</v>
      </c>
      <c r="D410" s="172">
        <v>0.59219999999999995</v>
      </c>
      <c r="E410" s="172">
        <v>0.59219999999999995</v>
      </c>
      <c r="F410" s="173">
        <v>1</v>
      </c>
      <c r="G410" s="172">
        <f t="shared" si="12"/>
        <v>0.59219999999999995</v>
      </c>
      <c r="H410" s="171">
        <v>1.2</v>
      </c>
      <c r="I410" s="174">
        <f t="shared" si="13"/>
        <v>0.71064000000000005</v>
      </c>
      <c r="J410" s="175" t="s">
        <v>1227</v>
      </c>
      <c r="K410" s="176" t="s">
        <v>1232</v>
      </c>
      <c r="L410" s="170"/>
    </row>
    <row r="411" spans="1:12" ht="11.25" customHeight="1">
      <c r="A411" s="151" t="s">
        <v>637</v>
      </c>
      <c r="B411" s="151" t="s">
        <v>1708</v>
      </c>
      <c r="C411" s="171">
        <v>4.5599999999999996</v>
      </c>
      <c r="D411" s="172">
        <v>0.87190000000000001</v>
      </c>
      <c r="E411" s="172">
        <v>0.87190000000000001</v>
      </c>
      <c r="F411" s="173">
        <v>1</v>
      </c>
      <c r="G411" s="172">
        <f t="shared" si="12"/>
        <v>0.87190000000000001</v>
      </c>
      <c r="H411" s="171">
        <v>1.2</v>
      </c>
      <c r="I411" s="174">
        <f t="shared" si="13"/>
        <v>1.0462800000000001</v>
      </c>
      <c r="J411" s="175" t="s">
        <v>1227</v>
      </c>
      <c r="K411" s="176" t="s">
        <v>1232</v>
      </c>
      <c r="L411" s="170"/>
    </row>
    <row r="412" spans="1:12" ht="11.25" customHeight="1">
      <c r="A412" s="177" t="s">
        <v>638</v>
      </c>
      <c r="B412" s="177" t="s">
        <v>1708</v>
      </c>
      <c r="C412" s="178">
        <v>7.51</v>
      </c>
      <c r="D412" s="179">
        <v>1.5305</v>
      </c>
      <c r="E412" s="179">
        <v>1.5305</v>
      </c>
      <c r="F412" s="180">
        <v>1</v>
      </c>
      <c r="G412" s="179">
        <f t="shared" si="12"/>
        <v>1.5305</v>
      </c>
      <c r="H412" s="178">
        <v>1.2</v>
      </c>
      <c r="I412" s="181">
        <f t="shared" si="13"/>
        <v>1.8366</v>
      </c>
      <c r="J412" s="182" t="s">
        <v>1227</v>
      </c>
      <c r="K412" s="183" t="s">
        <v>1232</v>
      </c>
      <c r="L412" s="170"/>
    </row>
    <row r="413" spans="1:12" ht="11.25" customHeight="1">
      <c r="A413" s="163" t="s">
        <v>639</v>
      </c>
      <c r="B413" s="163" t="s">
        <v>1493</v>
      </c>
      <c r="C413" s="164">
        <v>1.49</v>
      </c>
      <c r="D413" s="165">
        <v>0.46300000000000002</v>
      </c>
      <c r="E413" s="165">
        <v>0.46300000000000002</v>
      </c>
      <c r="F413" s="166">
        <v>1</v>
      </c>
      <c r="G413" s="165">
        <f t="shared" si="12"/>
        <v>0.46300000000000002</v>
      </c>
      <c r="H413" s="164">
        <v>1.2</v>
      </c>
      <c r="I413" s="167">
        <f t="shared" si="13"/>
        <v>0.55559999999999998</v>
      </c>
      <c r="J413" s="168" t="s">
        <v>1227</v>
      </c>
      <c r="K413" s="169" t="s">
        <v>1232</v>
      </c>
      <c r="L413" s="170"/>
    </row>
    <row r="414" spans="1:12" ht="11.25" customHeight="1">
      <c r="A414" s="151" t="s">
        <v>640</v>
      </c>
      <c r="B414" s="151" t="s">
        <v>1493</v>
      </c>
      <c r="C414" s="171">
        <v>2.02</v>
      </c>
      <c r="D414" s="172">
        <v>0.55330000000000001</v>
      </c>
      <c r="E414" s="172">
        <v>0.55330000000000001</v>
      </c>
      <c r="F414" s="173">
        <v>1</v>
      </c>
      <c r="G414" s="172">
        <f t="shared" si="12"/>
        <v>0.55330000000000001</v>
      </c>
      <c r="H414" s="171">
        <v>1.2</v>
      </c>
      <c r="I414" s="174">
        <f t="shared" si="13"/>
        <v>0.66395999999999999</v>
      </c>
      <c r="J414" s="175" t="s">
        <v>1227</v>
      </c>
      <c r="K414" s="176" t="s">
        <v>1232</v>
      </c>
      <c r="L414" s="170"/>
    </row>
    <row r="415" spans="1:12" ht="11.25" customHeight="1">
      <c r="A415" s="151" t="s">
        <v>641</v>
      </c>
      <c r="B415" s="151" t="s">
        <v>1493</v>
      </c>
      <c r="C415" s="171">
        <v>2.94</v>
      </c>
      <c r="D415" s="172">
        <v>0.69579999999999997</v>
      </c>
      <c r="E415" s="172">
        <v>0.69579999999999997</v>
      </c>
      <c r="F415" s="173">
        <v>1</v>
      </c>
      <c r="G415" s="172">
        <f t="shared" si="12"/>
        <v>0.69579999999999997</v>
      </c>
      <c r="H415" s="171">
        <v>1.2</v>
      </c>
      <c r="I415" s="174">
        <f t="shared" si="13"/>
        <v>0.83496000000000004</v>
      </c>
      <c r="J415" s="175" t="s">
        <v>1227</v>
      </c>
      <c r="K415" s="176" t="s">
        <v>1232</v>
      </c>
      <c r="L415" s="170"/>
    </row>
    <row r="416" spans="1:12" ht="11.25" customHeight="1">
      <c r="A416" s="177" t="s">
        <v>642</v>
      </c>
      <c r="B416" s="177" t="s">
        <v>1493</v>
      </c>
      <c r="C416" s="178">
        <v>5.78</v>
      </c>
      <c r="D416" s="179">
        <v>1.0956999999999999</v>
      </c>
      <c r="E416" s="179">
        <v>1.0956999999999999</v>
      </c>
      <c r="F416" s="180">
        <v>1</v>
      </c>
      <c r="G416" s="179">
        <f t="shared" si="12"/>
        <v>1.0956999999999999</v>
      </c>
      <c r="H416" s="178">
        <v>1.2</v>
      </c>
      <c r="I416" s="181">
        <f t="shared" si="13"/>
        <v>1.31484</v>
      </c>
      <c r="J416" s="182" t="s">
        <v>1227</v>
      </c>
      <c r="K416" s="183" t="s">
        <v>1232</v>
      </c>
      <c r="L416" s="170"/>
    </row>
    <row r="417" spans="1:12" ht="11.25" customHeight="1">
      <c r="A417" s="163" t="s">
        <v>643</v>
      </c>
      <c r="B417" s="163" t="s">
        <v>1709</v>
      </c>
      <c r="C417" s="164">
        <v>2.11</v>
      </c>
      <c r="D417" s="165">
        <v>0.54210000000000003</v>
      </c>
      <c r="E417" s="165">
        <v>0.54210000000000003</v>
      </c>
      <c r="F417" s="166">
        <v>1</v>
      </c>
      <c r="G417" s="165">
        <f t="shared" si="12"/>
        <v>0.54210000000000003</v>
      </c>
      <c r="H417" s="164">
        <v>1.2</v>
      </c>
      <c r="I417" s="167">
        <f t="shared" si="13"/>
        <v>0.65051999999999999</v>
      </c>
      <c r="J417" s="168" t="s">
        <v>1227</v>
      </c>
      <c r="K417" s="169" t="s">
        <v>1232</v>
      </c>
      <c r="L417" s="170"/>
    </row>
    <row r="418" spans="1:12" ht="11.25" customHeight="1">
      <c r="A418" s="151" t="s">
        <v>644</v>
      </c>
      <c r="B418" s="151" t="s">
        <v>1709</v>
      </c>
      <c r="C418" s="171">
        <v>2.78</v>
      </c>
      <c r="D418" s="172">
        <v>0.64439999999999997</v>
      </c>
      <c r="E418" s="172">
        <v>0.64439999999999997</v>
      </c>
      <c r="F418" s="173">
        <v>1</v>
      </c>
      <c r="G418" s="172">
        <f t="shared" si="12"/>
        <v>0.64439999999999997</v>
      </c>
      <c r="H418" s="171">
        <v>1.2</v>
      </c>
      <c r="I418" s="174">
        <f t="shared" si="13"/>
        <v>0.77327999999999997</v>
      </c>
      <c r="J418" s="175" t="s">
        <v>1227</v>
      </c>
      <c r="K418" s="176" t="s">
        <v>1232</v>
      </c>
      <c r="L418" s="170"/>
    </row>
    <row r="419" spans="1:12" ht="11.25" customHeight="1">
      <c r="A419" s="151" t="s">
        <v>645</v>
      </c>
      <c r="B419" s="151" t="s">
        <v>1709</v>
      </c>
      <c r="C419" s="171">
        <v>4.12</v>
      </c>
      <c r="D419" s="172">
        <v>0.8337</v>
      </c>
      <c r="E419" s="172">
        <v>0.8337</v>
      </c>
      <c r="F419" s="173">
        <v>1</v>
      </c>
      <c r="G419" s="172">
        <f t="shared" si="12"/>
        <v>0.8337</v>
      </c>
      <c r="H419" s="171">
        <v>1.2</v>
      </c>
      <c r="I419" s="174">
        <f t="shared" si="13"/>
        <v>1.00044</v>
      </c>
      <c r="J419" s="175" t="s">
        <v>1227</v>
      </c>
      <c r="K419" s="176" t="s">
        <v>1232</v>
      </c>
      <c r="L419" s="170"/>
    </row>
    <row r="420" spans="1:12" ht="11.25" customHeight="1">
      <c r="A420" s="177" t="s">
        <v>646</v>
      </c>
      <c r="B420" s="177" t="s">
        <v>1709</v>
      </c>
      <c r="C420" s="178">
        <v>7.39</v>
      </c>
      <c r="D420" s="179">
        <v>1.3411</v>
      </c>
      <c r="E420" s="179">
        <v>1.3411</v>
      </c>
      <c r="F420" s="180">
        <v>1</v>
      </c>
      <c r="G420" s="179">
        <f t="shared" si="12"/>
        <v>1.3411</v>
      </c>
      <c r="H420" s="178">
        <v>1.2</v>
      </c>
      <c r="I420" s="181">
        <f t="shared" si="13"/>
        <v>1.6093200000000001</v>
      </c>
      <c r="J420" s="182" t="s">
        <v>1227</v>
      </c>
      <c r="K420" s="183" t="s">
        <v>1232</v>
      </c>
      <c r="L420" s="170"/>
    </row>
    <row r="421" spans="1:12" ht="11.25" customHeight="1">
      <c r="A421" s="163" t="s">
        <v>647</v>
      </c>
      <c r="B421" s="163" t="s">
        <v>1290</v>
      </c>
      <c r="C421" s="164">
        <v>2.2400000000000002</v>
      </c>
      <c r="D421" s="165">
        <v>0.4667</v>
      </c>
      <c r="E421" s="165">
        <v>0.4667</v>
      </c>
      <c r="F421" s="166">
        <v>1</v>
      </c>
      <c r="G421" s="165">
        <f t="shared" si="12"/>
        <v>0.4667</v>
      </c>
      <c r="H421" s="164">
        <v>1.2</v>
      </c>
      <c r="I421" s="167">
        <f t="shared" si="13"/>
        <v>0.56003999999999998</v>
      </c>
      <c r="J421" s="168" t="s">
        <v>1227</v>
      </c>
      <c r="K421" s="169" t="s">
        <v>1232</v>
      </c>
      <c r="L421" s="170"/>
    </row>
    <row r="422" spans="1:12" ht="11.25" customHeight="1">
      <c r="A422" s="151" t="s">
        <v>648</v>
      </c>
      <c r="B422" s="151" t="s">
        <v>1290</v>
      </c>
      <c r="C422" s="171">
        <v>3.1</v>
      </c>
      <c r="D422" s="172">
        <v>0.61990000000000001</v>
      </c>
      <c r="E422" s="172">
        <v>0.61990000000000001</v>
      </c>
      <c r="F422" s="173">
        <v>1</v>
      </c>
      <c r="G422" s="172">
        <f t="shared" si="12"/>
        <v>0.61990000000000001</v>
      </c>
      <c r="H422" s="171">
        <v>1.2</v>
      </c>
      <c r="I422" s="174">
        <f t="shared" si="13"/>
        <v>0.74387999999999999</v>
      </c>
      <c r="J422" s="175" t="s">
        <v>1227</v>
      </c>
      <c r="K422" s="176" t="s">
        <v>1232</v>
      </c>
      <c r="L422" s="170"/>
    </row>
    <row r="423" spans="1:12" ht="11.25" customHeight="1">
      <c r="A423" s="151" t="s">
        <v>649</v>
      </c>
      <c r="B423" s="151" t="s">
        <v>1290</v>
      </c>
      <c r="C423" s="171">
        <v>5.22</v>
      </c>
      <c r="D423" s="172">
        <v>0.94469999999999998</v>
      </c>
      <c r="E423" s="172">
        <v>0.94469999999999998</v>
      </c>
      <c r="F423" s="173">
        <v>1</v>
      </c>
      <c r="G423" s="172">
        <f t="shared" si="12"/>
        <v>0.94469999999999998</v>
      </c>
      <c r="H423" s="171">
        <v>1.2</v>
      </c>
      <c r="I423" s="174">
        <f t="shared" si="13"/>
        <v>1.13364</v>
      </c>
      <c r="J423" s="175" t="s">
        <v>1227</v>
      </c>
      <c r="K423" s="176" t="s">
        <v>1232</v>
      </c>
      <c r="L423" s="170"/>
    </row>
    <row r="424" spans="1:12" ht="11.25" customHeight="1">
      <c r="A424" s="177" t="s">
        <v>650</v>
      </c>
      <c r="B424" s="177" t="s">
        <v>1290</v>
      </c>
      <c r="C424" s="178">
        <v>7.78</v>
      </c>
      <c r="D424" s="179">
        <v>1.7453000000000001</v>
      </c>
      <c r="E424" s="179">
        <v>1.7453000000000001</v>
      </c>
      <c r="F424" s="180">
        <v>1</v>
      </c>
      <c r="G424" s="179">
        <f t="shared" si="12"/>
        <v>1.7453000000000001</v>
      </c>
      <c r="H424" s="178">
        <v>1.2</v>
      </c>
      <c r="I424" s="181">
        <f t="shared" si="13"/>
        <v>2.09436</v>
      </c>
      <c r="J424" s="182" t="s">
        <v>1227</v>
      </c>
      <c r="K424" s="183" t="s">
        <v>1232</v>
      </c>
      <c r="L424" s="170"/>
    </row>
    <row r="425" spans="1:12" ht="11.25" customHeight="1">
      <c r="A425" s="163" t="s">
        <v>651</v>
      </c>
      <c r="B425" s="163" t="s">
        <v>1710</v>
      </c>
      <c r="C425" s="164">
        <v>2.31</v>
      </c>
      <c r="D425" s="165">
        <v>0.55249999999999999</v>
      </c>
      <c r="E425" s="165">
        <v>0.55249999999999999</v>
      </c>
      <c r="F425" s="166">
        <v>1</v>
      </c>
      <c r="G425" s="165">
        <f t="shared" si="12"/>
        <v>0.55249999999999999</v>
      </c>
      <c r="H425" s="164">
        <v>1.2</v>
      </c>
      <c r="I425" s="167">
        <f t="shared" si="13"/>
        <v>0.66300000000000003</v>
      </c>
      <c r="J425" s="168" t="s">
        <v>1227</v>
      </c>
      <c r="K425" s="169" t="s">
        <v>1232</v>
      </c>
      <c r="L425" s="170"/>
    </row>
    <row r="426" spans="1:12" ht="11.25" customHeight="1">
      <c r="A426" s="151" t="s">
        <v>652</v>
      </c>
      <c r="B426" s="151" t="s">
        <v>1710</v>
      </c>
      <c r="C426" s="171">
        <v>3.24</v>
      </c>
      <c r="D426" s="172">
        <v>0.70009999999999994</v>
      </c>
      <c r="E426" s="172">
        <v>0.70009999999999994</v>
      </c>
      <c r="F426" s="173">
        <v>1</v>
      </c>
      <c r="G426" s="172">
        <f t="shared" si="12"/>
        <v>0.70009999999999994</v>
      </c>
      <c r="H426" s="171">
        <v>1.2</v>
      </c>
      <c r="I426" s="174">
        <f t="shared" si="13"/>
        <v>0.84011999999999998</v>
      </c>
      <c r="J426" s="175" t="s">
        <v>1227</v>
      </c>
      <c r="K426" s="176" t="s">
        <v>1232</v>
      </c>
      <c r="L426" s="170"/>
    </row>
    <row r="427" spans="1:12" ht="11.25" customHeight="1">
      <c r="A427" s="151" t="s">
        <v>653</v>
      </c>
      <c r="B427" s="151" t="s">
        <v>1710</v>
      </c>
      <c r="C427" s="171">
        <v>5.46</v>
      </c>
      <c r="D427" s="172">
        <v>1.0630999999999999</v>
      </c>
      <c r="E427" s="172">
        <v>1.0630999999999999</v>
      </c>
      <c r="F427" s="173">
        <v>1</v>
      </c>
      <c r="G427" s="172">
        <f t="shared" si="12"/>
        <v>1.0630999999999999</v>
      </c>
      <c r="H427" s="171">
        <v>1.2</v>
      </c>
      <c r="I427" s="174">
        <f t="shared" si="13"/>
        <v>1.27572</v>
      </c>
      <c r="J427" s="175" t="s">
        <v>1227</v>
      </c>
      <c r="K427" s="176" t="s">
        <v>1232</v>
      </c>
      <c r="L427" s="170"/>
    </row>
    <row r="428" spans="1:12" ht="11.25" customHeight="1">
      <c r="A428" s="177" t="s">
        <v>654</v>
      </c>
      <c r="B428" s="177" t="s">
        <v>1710</v>
      </c>
      <c r="C428" s="178">
        <v>9.3699999999999992</v>
      </c>
      <c r="D428" s="179">
        <v>1.9825999999999999</v>
      </c>
      <c r="E428" s="179">
        <v>1.9825999999999999</v>
      </c>
      <c r="F428" s="180">
        <v>1</v>
      </c>
      <c r="G428" s="179">
        <f t="shared" si="12"/>
        <v>1.9825999999999999</v>
      </c>
      <c r="H428" s="178">
        <v>1.2</v>
      </c>
      <c r="I428" s="181">
        <f t="shared" si="13"/>
        <v>2.3791199999999999</v>
      </c>
      <c r="J428" s="182" t="s">
        <v>1227</v>
      </c>
      <c r="K428" s="183" t="s">
        <v>1232</v>
      </c>
      <c r="L428" s="170"/>
    </row>
    <row r="429" spans="1:12" ht="11.25" customHeight="1">
      <c r="A429" s="163" t="s">
        <v>655</v>
      </c>
      <c r="B429" s="163" t="s">
        <v>1494</v>
      </c>
      <c r="C429" s="164">
        <v>2.11</v>
      </c>
      <c r="D429" s="165">
        <v>0.496</v>
      </c>
      <c r="E429" s="165">
        <v>0.496</v>
      </c>
      <c r="F429" s="166">
        <v>1</v>
      </c>
      <c r="G429" s="165">
        <f t="shared" si="12"/>
        <v>0.496</v>
      </c>
      <c r="H429" s="164">
        <v>1.2</v>
      </c>
      <c r="I429" s="167">
        <f t="shared" si="13"/>
        <v>0.59519999999999995</v>
      </c>
      <c r="J429" s="168" t="s">
        <v>1227</v>
      </c>
      <c r="K429" s="169" t="s">
        <v>1232</v>
      </c>
      <c r="L429" s="170"/>
    </row>
    <row r="430" spans="1:12" ht="11.25" customHeight="1">
      <c r="A430" s="151" t="s">
        <v>656</v>
      </c>
      <c r="B430" s="151" t="s">
        <v>1494</v>
      </c>
      <c r="C430" s="171">
        <v>2.99</v>
      </c>
      <c r="D430" s="172">
        <v>0.64839999999999998</v>
      </c>
      <c r="E430" s="172">
        <v>0.64839999999999998</v>
      </c>
      <c r="F430" s="173">
        <v>1</v>
      </c>
      <c r="G430" s="172">
        <f t="shared" si="12"/>
        <v>0.64839999999999998</v>
      </c>
      <c r="H430" s="171">
        <v>1.2</v>
      </c>
      <c r="I430" s="174">
        <f t="shared" si="13"/>
        <v>0.77807999999999999</v>
      </c>
      <c r="J430" s="175" t="s">
        <v>1227</v>
      </c>
      <c r="K430" s="176" t="s">
        <v>1232</v>
      </c>
      <c r="L430" s="170"/>
    </row>
    <row r="431" spans="1:12" ht="11.25" customHeight="1">
      <c r="A431" s="151" t="s">
        <v>657</v>
      </c>
      <c r="B431" s="151" t="s">
        <v>1494</v>
      </c>
      <c r="C431" s="171">
        <v>4.63</v>
      </c>
      <c r="D431" s="172">
        <v>0.92310000000000003</v>
      </c>
      <c r="E431" s="172">
        <v>0.92310000000000003</v>
      </c>
      <c r="F431" s="173">
        <v>1</v>
      </c>
      <c r="G431" s="172">
        <f t="shared" si="12"/>
        <v>0.92310000000000003</v>
      </c>
      <c r="H431" s="171">
        <v>1.2</v>
      </c>
      <c r="I431" s="174">
        <f t="shared" si="13"/>
        <v>1.10772</v>
      </c>
      <c r="J431" s="175" t="s">
        <v>1227</v>
      </c>
      <c r="K431" s="176" t="s">
        <v>1232</v>
      </c>
      <c r="L431" s="170"/>
    </row>
    <row r="432" spans="1:12" ht="11.25" customHeight="1">
      <c r="A432" s="177" t="s">
        <v>658</v>
      </c>
      <c r="B432" s="177" t="s">
        <v>1494</v>
      </c>
      <c r="C432" s="178">
        <v>7.76</v>
      </c>
      <c r="D432" s="179">
        <v>1.7004999999999999</v>
      </c>
      <c r="E432" s="179">
        <v>1.7004999999999999</v>
      </c>
      <c r="F432" s="180">
        <v>1</v>
      </c>
      <c r="G432" s="179">
        <f t="shared" si="12"/>
        <v>1.7004999999999999</v>
      </c>
      <c r="H432" s="178">
        <v>1.2</v>
      </c>
      <c r="I432" s="181">
        <f t="shared" si="13"/>
        <v>2.0406</v>
      </c>
      <c r="J432" s="182" t="s">
        <v>1227</v>
      </c>
      <c r="K432" s="183" t="s">
        <v>1232</v>
      </c>
      <c r="L432" s="170"/>
    </row>
    <row r="433" spans="1:12" ht="11.25" customHeight="1">
      <c r="A433" s="163" t="s">
        <v>659</v>
      </c>
      <c r="B433" s="163" t="s">
        <v>1711</v>
      </c>
      <c r="C433" s="164">
        <v>2.62</v>
      </c>
      <c r="D433" s="165">
        <v>1.3882000000000001</v>
      </c>
      <c r="E433" s="165">
        <v>1.3882000000000001</v>
      </c>
      <c r="F433" s="166">
        <v>1</v>
      </c>
      <c r="G433" s="165">
        <f t="shared" si="12"/>
        <v>1.3882000000000001</v>
      </c>
      <c r="H433" s="164">
        <v>1.2</v>
      </c>
      <c r="I433" s="167">
        <f t="shared" si="13"/>
        <v>1.66584</v>
      </c>
      <c r="J433" s="168" t="s">
        <v>1227</v>
      </c>
      <c r="K433" s="169" t="s">
        <v>1228</v>
      </c>
      <c r="L433" s="170"/>
    </row>
    <row r="434" spans="1:12" ht="11.25" customHeight="1">
      <c r="A434" s="151" t="s">
        <v>660</v>
      </c>
      <c r="B434" s="151" t="s">
        <v>1711</v>
      </c>
      <c r="C434" s="171">
        <v>6</v>
      </c>
      <c r="D434" s="172">
        <v>2.0242</v>
      </c>
      <c r="E434" s="172">
        <v>2.0242</v>
      </c>
      <c r="F434" s="173">
        <v>1</v>
      </c>
      <c r="G434" s="172">
        <f t="shared" si="12"/>
        <v>2.0242</v>
      </c>
      <c r="H434" s="171">
        <v>1.2</v>
      </c>
      <c r="I434" s="174">
        <f t="shared" si="13"/>
        <v>2.4290400000000001</v>
      </c>
      <c r="J434" s="175" t="s">
        <v>1227</v>
      </c>
      <c r="K434" s="176" t="s">
        <v>1228</v>
      </c>
      <c r="L434" s="170"/>
    </row>
    <row r="435" spans="1:12" ht="11.25" customHeight="1">
      <c r="A435" s="151" t="s">
        <v>661</v>
      </c>
      <c r="B435" s="151" t="s">
        <v>1711</v>
      </c>
      <c r="C435" s="171">
        <v>10.26</v>
      </c>
      <c r="D435" s="172">
        <v>2.9853999999999998</v>
      </c>
      <c r="E435" s="172">
        <v>2.9853999999999998</v>
      </c>
      <c r="F435" s="173">
        <v>1</v>
      </c>
      <c r="G435" s="172">
        <f t="shared" si="12"/>
        <v>2.9853999999999998</v>
      </c>
      <c r="H435" s="171">
        <v>1.2</v>
      </c>
      <c r="I435" s="174">
        <f t="shared" si="13"/>
        <v>3.5824799999999999</v>
      </c>
      <c r="J435" s="175" t="s">
        <v>1227</v>
      </c>
      <c r="K435" s="176" t="s">
        <v>1228</v>
      </c>
      <c r="L435" s="170"/>
    </row>
    <row r="436" spans="1:12" ht="11.25" customHeight="1">
      <c r="A436" s="177" t="s">
        <v>662</v>
      </c>
      <c r="B436" s="177" t="s">
        <v>1711</v>
      </c>
      <c r="C436" s="178">
        <v>17.59</v>
      </c>
      <c r="D436" s="179">
        <v>5.2782</v>
      </c>
      <c r="E436" s="179">
        <v>5.2782</v>
      </c>
      <c r="F436" s="180">
        <v>1</v>
      </c>
      <c r="G436" s="179">
        <f t="shared" si="12"/>
        <v>5.2782</v>
      </c>
      <c r="H436" s="178">
        <v>1.2</v>
      </c>
      <c r="I436" s="181">
        <f t="shared" si="13"/>
        <v>6.3338400000000004</v>
      </c>
      <c r="J436" s="182" t="s">
        <v>1227</v>
      </c>
      <c r="K436" s="183" t="s">
        <v>1228</v>
      </c>
      <c r="L436" s="170"/>
    </row>
    <row r="437" spans="1:12" ht="11.25" customHeight="1">
      <c r="A437" s="163" t="s">
        <v>663</v>
      </c>
      <c r="B437" s="163" t="s">
        <v>1712</v>
      </c>
      <c r="C437" s="164">
        <v>2.38</v>
      </c>
      <c r="D437" s="165">
        <v>0.74029999999999996</v>
      </c>
      <c r="E437" s="165">
        <v>0.74029999999999996</v>
      </c>
      <c r="F437" s="166">
        <v>1</v>
      </c>
      <c r="G437" s="165">
        <f t="shared" si="12"/>
        <v>0.74029999999999996</v>
      </c>
      <c r="H437" s="164">
        <v>1.2</v>
      </c>
      <c r="I437" s="167">
        <f t="shared" si="13"/>
        <v>0.88836000000000004</v>
      </c>
      <c r="J437" s="168" t="s">
        <v>1227</v>
      </c>
      <c r="K437" s="169" t="s">
        <v>1228</v>
      </c>
      <c r="L437" s="170"/>
    </row>
    <row r="438" spans="1:12" ht="11.25" customHeight="1">
      <c r="A438" s="151" t="s">
        <v>664</v>
      </c>
      <c r="B438" s="151" t="s">
        <v>1712</v>
      </c>
      <c r="C438" s="171">
        <v>4.4000000000000004</v>
      </c>
      <c r="D438" s="172">
        <v>1.3132999999999999</v>
      </c>
      <c r="E438" s="172">
        <v>1.3132999999999999</v>
      </c>
      <c r="F438" s="173">
        <v>1</v>
      </c>
      <c r="G438" s="172">
        <f t="shared" si="12"/>
        <v>1.3132999999999999</v>
      </c>
      <c r="H438" s="171">
        <v>1.2</v>
      </c>
      <c r="I438" s="174">
        <f t="shared" si="13"/>
        <v>1.57596</v>
      </c>
      <c r="J438" s="175" t="s">
        <v>1227</v>
      </c>
      <c r="K438" s="176" t="s">
        <v>1228</v>
      </c>
      <c r="L438" s="170"/>
    </row>
    <row r="439" spans="1:12" ht="11.25" customHeight="1">
      <c r="A439" s="151" t="s">
        <v>665</v>
      </c>
      <c r="B439" s="151" t="s">
        <v>1712</v>
      </c>
      <c r="C439" s="171">
        <v>8.9</v>
      </c>
      <c r="D439" s="172">
        <v>2.0421999999999998</v>
      </c>
      <c r="E439" s="172">
        <v>2.0421999999999998</v>
      </c>
      <c r="F439" s="173">
        <v>1</v>
      </c>
      <c r="G439" s="172">
        <f t="shared" si="12"/>
        <v>2.0421999999999998</v>
      </c>
      <c r="H439" s="171">
        <v>1.2</v>
      </c>
      <c r="I439" s="174">
        <f t="shared" si="13"/>
        <v>2.4506399999999999</v>
      </c>
      <c r="J439" s="175" t="s">
        <v>1227</v>
      </c>
      <c r="K439" s="176" t="s">
        <v>1228</v>
      </c>
      <c r="L439" s="170"/>
    </row>
    <row r="440" spans="1:12" ht="11.25" customHeight="1">
      <c r="A440" s="177" t="s">
        <v>666</v>
      </c>
      <c r="B440" s="177" t="s">
        <v>1712</v>
      </c>
      <c r="C440" s="178">
        <v>13.71</v>
      </c>
      <c r="D440" s="179">
        <v>3.6901999999999999</v>
      </c>
      <c r="E440" s="179">
        <v>3.6901999999999999</v>
      </c>
      <c r="F440" s="180">
        <v>1</v>
      </c>
      <c r="G440" s="179">
        <f t="shared" si="12"/>
        <v>3.6901999999999999</v>
      </c>
      <c r="H440" s="178">
        <v>1.2</v>
      </c>
      <c r="I440" s="181">
        <f t="shared" si="13"/>
        <v>4.4282399999999997</v>
      </c>
      <c r="J440" s="182" t="s">
        <v>1227</v>
      </c>
      <c r="K440" s="183" t="s">
        <v>1228</v>
      </c>
      <c r="L440" s="170"/>
    </row>
    <row r="441" spans="1:12" ht="11.25" customHeight="1">
      <c r="A441" s="163" t="s">
        <v>667</v>
      </c>
      <c r="B441" s="163" t="s">
        <v>1713</v>
      </c>
      <c r="C441" s="164">
        <v>3.45</v>
      </c>
      <c r="D441" s="165">
        <v>1.1588000000000001</v>
      </c>
      <c r="E441" s="165">
        <v>1.1588000000000001</v>
      </c>
      <c r="F441" s="166">
        <v>1</v>
      </c>
      <c r="G441" s="165">
        <f t="shared" si="12"/>
        <v>1.1588000000000001</v>
      </c>
      <c r="H441" s="164">
        <v>1.2</v>
      </c>
      <c r="I441" s="167">
        <f t="shared" si="13"/>
        <v>1.39056</v>
      </c>
      <c r="J441" s="168" t="s">
        <v>1227</v>
      </c>
      <c r="K441" s="169" t="s">
        <v>1228</v>
      </c>
      <c r="L441" s="170"/>
    </row>
    <row r="442" spans="1:12" ht="11.25" customHeight="1">
      <c r="A442" s="151" t="s">
        <v>668</v>
      </c>
      <c r="B442" s="151" t="s">
        <v>1713</v>
      </c>
      <c r="C442" s="171">
        <v>5.1100000000000003</v>
      </c>
      <c r="D442" s="172">
        <v>1.4333</v>
      </c>
      <c r="E442" s="172">
        <v>1.4333</v>
      </c>
      <c r="F442" s="173">
        <v>1</v>
      </c>
      <c r="G442" s="172">
        <f t="shared" si="12"/>
        <v>1.4333</v>
      </c>
      <c r="H442" s="171">
        <v>1.2</v>
      </c>
      <c r="I442" s="174">
        <f t="shared" si="13"/>
        <v>1.7199599999999999</v>
      </c>
      <c r="J442" s="175" t="s">
        <v>1227</v>
      </c>
      <c r="K442" s="176" t="s">
        <v>1228</v>
      </c>
      <c r="L442" s="170"/>
    </row>
    <row r="443" spans="1:12" ht="11.25" customHeight="1">
      <c r="A443" s="151" t="s">
        <v>669</v>
      </c>
      <c r="B443" s="151" t="s">
        <v>1713</v>
      </c>
      <c r="C443" s="171">
        <v>8.7200000000000006</v>
      </c>
      <c r="D443" s="172">
        <v>2.0478000000000001</v>
      </c>
      <c r="E443" s="172">
        <v>2.0478000000000001</v>
      </c>
      <c r="F443" s="173">
        <v>1</v>
      </c>
      <c r="G443" s="172">
        <f t="shared" si="12"/>
        <v>2.0478000000000001</v>
      </c>
      <c r="H443" s="171">
        <v>1.2</v>
      </c>
      <c r="I443" s="174">
        <f t="shared" si="13"/>
        <v>2.45736</v>
      </c>
      <c r="J443" s="175" t="s">
        <v>1227</v>
      </c>
      <c r="K443" s="176" t="s">
        <v>1228</v>
      </c>
      <c r="L443" s="170"/>
    </row>
    <row r="444" spans="1:12" ht="11.25" customHeight="1">
      <c r="A444" s="177" t="s">
        <v>670</v>
      </c>
      <c r="B444" s="177" t="s">
        <v>1713</v>
      </c>
      <c r="C444" s="178">
        <v>13.76</v>
      </c>
      <c r="D444" s="179">
        <v>3.5638000000000001</v>
      </c>
      <c r="E444" s="179">
        <v>3.5638000000000001</v>
      </c>
      <c r="F444" s="180">
        <v>1</v>
      </c>
      <c r="G444" s="179">
        <f t="shared" si="12"/>
        <v>3.5638000000000001</v>
      </c>
      <c r="H444" s="178">
        <v>1.2</v>
      </c>
      <c r="I444" s="181">
        <f t="shared" si="13"/>
        <v>4.2765599999999999</v>
      </c>
      <c r="J444" s="182" t="s">
        <v>1227</v>
      </c>
      <c r="K444" s="183" t="s">
        <v>1228</v>
      </c>
      <c r="L444" s="170"/>
    </row>
    <row r="445" spans="1:12" ht="11.25" customHeight="1">
      <c r="A445" s="163" t="s">
        <v>671</v>
      </c>
      <c r="B445" s="163" t="s">
        <v>1495</v>
      </c>
      <c r="C445" s="164">
        <v>4.08</v>
      </c>
      <c r="D445" s="165">
        <v>1.2696000000000001</v>
      </c>
      <c r="E445" s="165">
        <v>1.2696000000000001</v>
      </c>
      <c r="F445" s="166">
        <v>1</v>
      </c>
      <c r="G445" s="165">
        <f t="shared" si="12"/>
        <v>1.2696000000000001</v>
      </c>
      <c r="H445" s="164">
        <v>1.2</v>
      </c>
      <c r="I445" s="167">
        <f t="shared" si="13"/>
        <v>1.52352</v>
      </c>
      <c r="J445" s="168" t="s">
        <v>1227</v>
      </c>
      <c r="K445" s="169" t="s">
        <v>1228</v>
      </c>
      <c r="L445" s="170"/>
    </row>
    <row r="446" spans="1:12" ht="11.25" customHeight="1">
      <c r="A446" s="151" t="s">
        <v>672</v>
      </c>
      <c r="B446" s="151" t="s">
        <v>1495</v>
      </c>
      <c r="C446" s="171">
        <v>5.87</v>
      </c>
      <c r="D446" s="172">
        <v>1.5944</v>
      </c>
      <c r="E446" s="172">
        <v>1.5944</v>
      </c>
      <c r="F446" s="173">
        <v>1</v>
      </c>
      <c r="G446" s="172">
        <f t="shared" si="12"/>
        <v>1.5944</v>
      </c>
      <c r="H446" s="171">
        <v>1.2</v>
      </c>
      <c r="I446" s="174">
        <f t="shared" si="13"/>
        <v>1.9132800000000001</v>
      </c>
      <c r="J446" s="175" t="s">
        <v>1227</v>
      </c>
      <c r="K446" s="176" t="s">
        <v>1228</v>
      </c>
      <c r="L446" s="170"/>
    </row>
    <row r="447" spans="1:12" ht="11.25" customHeight="1">
      <c r="A447" s="151" t="s">
        <v>673</v>
      </c>
      <c r="B447" s="151" t="s">
        <v>1495</v>
      </c>
      <c r="C447" s="171">
        <v>10.1</v>
      </c>
      <c r="D447" s="172">
        <v>2.3464999999999998</v>
      </c>
      <c r="E447" s="172">
        <v>2.3464999999999998</v>
      </c>
      <c r="F447" s="173">
        <v>1</v>
      </c>
      <c r="G447" s="172">
        <f t="shared" si="12"/>
        <v>2.3464999999999998</v>
      </c>
      <c r="H447" s="171">
        <v>1.2</v>
      </c>
      <c r="I447" s="174">
        <f t="shared" si="13"/>
        <v>2.8157999999999999</v>
      </c>
      <c r="J447" s="175" t="s">
        <v>1227</v>
      </c>
      <c r="K447" s="176" t="s">
        <v>1228</v>
      </c>
      <c r="L447" s="170"/>
    </row>
    <row r="448" spans="1:12" ht="11.25" customHeight="1">
      <c r="A448" s="177" t="s">
        <v>674</v>
      </c>
      <c r="B448" s="177" t="s">
        <v>1495</v>
      </c>
      <c r="C448" s="178">
        <v>14.71</v>
      </c>
      <c r="D448" s="179">
        <v>3.7054999999999998</v>
      </c>
      <c r="E448" s="179">
        <v>3.7054999999999998</v>
      </c>
      <c r="F448" s="180">
        <v>1</v>
      </c>
      <c r="G448" s="179">
        <f t="shared" si="12"/>
        <v>3.7054999999999998</v>
      </c>
      <c r="H448" s="178">
        <v>1.2</v>
      </c>
      <c r="I448" s="181">
        <f t="shared" si="13"/>
        <v>4.4466000000000001</v>
      </c>
      <c r="J448" s="182" t="s">
        <v>1227</v>
      </c>
      <c r="K448" s="183" t="s">
        <v>1228</v>
      </c>
      <c r="L448" s="170"/>
    </row>
    <row r="449" spans="1:12" ht="11.25" customHeight="1">
      <c r="A449" s="163" t="s">
        <v>675</v>
      </c>
      <c r="B449" s="163" t="s">
        <v>1714</v>
      </c>
      <c r="C449" s="164">
        <v>2.4700000000000002</v>
      </c>
      <c r="D449" s="165">
        <v>0.77100000000000002</v>
      </c>
      <c r="E449" s="165">
        <v>0.77100000000000002</v>
      </c>
      <c r="F449" s="166">
        <v>1</v>
      </c>
      <c r="G449" s="165">
        <f t="shared" si="12"/>
        <v>0.77100000000000002</v>
      </c>
      <c r="H449" s="164">
        <v>1.2</v>
      </c>
      <c r="I449" s="167">
        <f t="shared" si="13"/>
        <v>0.92520000000000002</v>
      </c>
      <c r="J449" s="168" t="s">
        <v>1227</v>
      </c>
      <c r="K449" s="169" t="s">
        <v>1228</v>
      </c>
      <c r="L449" s="170"/>
    </row>
    <row r="450" spans="1:12" ht="11.25" customHeight="1">
      <c r="A450" s="151" t="s">
        <v>676</v>
      </c>
      <c r="B450" s="151" t="s">
        <v>1714</v>
      </c>
      <c r="C450" s="171">
        <v>3.32</v>
      </c>
      <c r="D450" s="172">
        <v>0.95009999999999994</v>
      </c>
      <c r="E450" s="172">
        <v>0.95009999999999994</v>
      </c>
      <c r="F450" s="173">
        <v>1</v>
      </c>
      <c r="G450" s="172">
        <f t="shared" si="12"/>
        <v>0.95009999999999994</v>
      </c>
      <c r="H450" s="171">
        <v>1.2</v>
      </c>
      <c r="I450" s="174">
        <f t="shared" si="13"/>
        <v>1.14012</v>
      </c>
      <c r="J450" s="175" t="s">
        <v>1227</v>
      </c>
      <c r="K450" s="176" t="s">
        <v>1228</v>
      </c>
      <c r="L450" s="170"/>
    </row>
    <row r="451" spans="1:12" ht="11.25" customHeight="1">
      <c r="A451" s="151" t="s">
        <v>677</v>
      </c>
      <c r="B451" s="151" t="s">
        <v>1714</v>
      </c>
      <c r="C451" s="171">
        <v>6.84</v>
      </c>
      <c r="D451" s="172">
        <v>1.4887999999999999</v>
      </c>
      <c r="E451" s="172">
        <v>1.4887999999999999</v>
      </c>
      <c r="F451" s="173">
        <v>1</v>
      </c>
      <c r="G451" s="172">
        <f t="shared" si="12"/>
        <v>1.4887999999999999</v>
      </c>
      <c r="H451" s="171">
        <v>1.2</v>
      </c>
      <c r="I451" s="174">
        <f t="shared" si="13"/>
        <v>1.7865599999999999</v>
      </c>
      <c r="J451" s="175" t="s">
        <v>1227</v>
      </c>
      <c r="K451" s="176" t="s">
        <v>1228</v>
      </c>
      <c r="L451" s="170"/>
    </row>
    <row r="452" spans="1:12" ht="11.25" customHeight="1">
      <c r="A452" s="177" t="s">
        <v>678</v>
      </c>
      <c r="B452" s="177" t="s">
        <v>1714</v>
      </c>
      <c r="C452" s="178">
        <v>12.16</v>
      </c>
      <c r="D452" s="179">
        <v>2.5097</v>
      </c>
      <c r="E452" s="179">
        <v>2.5097</v>
      </c>
      <c r="F452" s="180">
        <v>1</v>
      </c>
      <c r="G452" s="179">
        <f t="shared" si="12"/>
        <v>2.5097</v>
      </c>
      <c r="H452" s="178">
        <v>1.2</v>
      </c>
      <c r="I452" s="181">
        <f t="shared" si="13"/>
        <v>3.0116399999999999</v>
      </c>
      <c r="J452" s="182" t="s">
        <v>1227</v>
      </c>
      <c r="K452" s="183" t="s">
        <v>1228</v>
      </c>
      <c r="L452" s="170"/>
    </row>
    <row r="453" spans="1:12" ht="11.25" customHeight="1">
      <c r="A453" s="163" t="s">
        <v>679</v>
      </c>
      <c r="B453" s="163" t="s">
        <v>1715</v>
      </c>
      <c r="C453" s="164">
        <v>2.57</v>
      </c>
      <c r="D453" s="165">
        <v>1.1253</v>
      </c>
      <c r="E453" s="165">
        <v>1.1253</v>
      </c>
      <c r="F453" s="166">
        <v>1</v>
      </c>
      <c r="G453" s="165">
        <f t="shared" si="12"/>
        <v>1.1253</v>
      </c>
      <c r="H453" s="164">
        <v>1.2</v>
      </c>
      <c r="I453" s="167">
        <f t="shared" si="13"/>
        <v>1.35036</v>
      </c>
      <c r="J453" s="168" t="s">
        <v>1227</v>
      </c>
      <c r="K453" s="169" t="s">
        <v>1228</v>
      </c>
      <c r="L453" s="170"/>
    </row>
    <row r="454" spans="1:12" ht="11.25" customHeight="1">
      <c r="A454" s="151" t="s">
        <v>681</v>
      </c>
      <c r="B454" s="151" t="s">
        <v>1715</v>
      </c>
      <c r="C454" s="171">
        <v>3.97</v>
      </c>
      <c r="D454" s="172">
        <v>1.3706</v>
      </c>
      <c r="E454" s="172">
        <v>1.3706</v>
      </c>
      <c r="F454" s="173">
        <v>1</v>
      </c>
      <c r="G454" s="172">
        <f t="shared" si="12"/>
        <v>1.3706</v>
      </c>
      <c r="H454" s="171">
        <v>1.2</v>
      </c>
      <c r="I454" s="174">
        <f t="shared" si="13"/>
        <v>1.64472</v>
      </c>
      <c r="J454" s="175" t="s">
        <v>1227</v>
      </c>
      <c r="K454" s="176" t="s">
        <v>1228</v>
      </c>
      <c r="L454" s="170"/>
    </row>
    <row r="455" spans="1:12" ht="11.25" customHeight="1">
      <c r="A455" s="151" t="s">
        <v>682</v>
      </c>
      <c r="B455" s="151" t="s">
        <v>1715</v>
      </c>
      <c r="C455" s="171">
        <v>6.9</v>
      </c>
      <c r="D455" s="172">
        <v>1.9387000000000001</v>
      </c>
      <c r="E455" s="172">
        <v>1.9387000000000001</v>
      </c>
      <c r="F455" s="173">
        <v>1</v>
      </c>
      <c r="G455" s="172">
        <f t="shared" si="12"/>
        <v>1.9387000000000001</v>
      </c>
      <c r="H455" s="171">
        <v>1.2</v>
      </c>
      <c r="I455" s="174">
        <f t="shared" si="13"/>
        <v>2.3264399999999998</v>
      </c>
      <c r="J455" s="175" t="s">
        <v>1227</v>
      </c>
      <c r="K455" s="176" t="s">
        <v>1228</v>
      </c>
      <c r="L455" s="170"/>
    </row>
    <row r="456" spans="1:12" ht="11.25" customHeight="1">
      <c r="A456" s="177" t="s">
        <v>683</v>
      </c>
      <c r="B456" s="177" t="s">
        <v>1715</v>
      </c>
      <c r="C456" s="178">
        <v>13.95</v>
      </c>
      <c r="D456" s="179">
        <v>3.6671999999999998</v>
      </c>
      <c r="E456" s="179">
        <v>3.6671999999999998</v>
      </c>
      <c r="F456" s="180">
        <v>1</v>
      </c>
      <c r="G456" s="179">
        <f t="shared" si="12"/>
        <v>3.6671999999999998</v>
      </c>
      <c r="H456" s="178">
        <v>1.2</v>
      </c>
      <c r="I456" s="181">
        <f t="shared" si="13"/>
        <v>4.4006400000000001</v>
      </c>
      <c r="J456" s="182" t="s">
        <v>1227</v>
      </c>
      <c r="K456" s="183" t="s">
        <v>1228</v>
      </c>
      <c r="L456" s="170"/>
    </row>
    <row r="457" spans="1:12" ht="11.25" customHeight="1">
      <c r="A457" s="163" t="s">
        <v>684</v>
      </c>
      <c r="B457" s="163" t="s">
        <v>1716</v>
      </c>
      <c r="C457" s="164">
        <v>1.98</v>
      </c>
      <c r="D457" s="165">
        <v>0.89670000000000005</v>
      </c>
      <c r="E457" s="165">
        <v>0.89670000000000005</v>
      </c>
      <c r="F457" s="166">
        <v>1</v>
      </c>
      <c r="G457" s="165">
        <f t="shared" si="12"/>
        <v>0.89670000000000005</v>
      </c>
      <c r="H457" s="164">
        <v>1.2</v>
      </c>
      <c r="I457" s="167">
        <f t="shared" si="13"/>
        <v>1.0760400000000001</v>
      </c>
      <c r="J457" s="168" t="s">
        <v>1227</v>
      </c>
      <c r="K457" s="169" t="s">
        <v>1228</v>
      </c>
      <c r="L457" s="170"/>
    </row>
    <row r="458" spans="1:12" ht="11.25" customHeight="1">
      <c r="A458" s="151" t="s">
        <v>685</v>
      </c>
      <c r="B458" s="151" t="s">
        <v>1716</v>
      </c>
      <c r="C458" s="171">
        <v>3.27</v>
      </c>
      <c r="D458" s="172">
        <v>1.1431</v>
      </c>
      <c r="E458" s="172">
        <v>1.1431</v>
      </c>
      <c r="F458" s="173">
        <v>1</v>
      </c>
      <c r="G458" s="172">
        <f t="shared" si="12"/>
        <v>1.1431</v>
      </c>
      <c r="H458" s="171">
        <v>1.2</v>
      </c>
      <c r="I458" s="174">
        <f t="shared" si="13"/>
        <v>1.3717200000000001</v>
      </c>
      <c r="J458" s="175" t="s">
        <v>1227</v>
      </c>
      <c r="K458" s="176" t="s">
        <v>1228</v>
      </c>
      <c r="L458" s="170"/>
    </row>
    <row r="459" spans="1:12" ht="11.25" customHeight="1">
      <c r="A459" s="151" t="s">
        <v>686</v>
      </c>
      <c r="B459" s="151" t="s">
        <v>1716</v>
      </c>
      <c r="C459" s="171">
        <v>5.59</v>
      </c>
      <c r="D459" s="172">
        <v>1.5727</v>
      </c>
      <c r="E459" s="172">
        <v>1.5727</v>
      </c>
      <c r="F459" s="173">
        <v>1</v>
      </c>
      <c r="G459" s="172">
        <f t="shared" si="12"/>
        <v>1.5727</v>
      </c>
      <c r="H459" s="171">
        <v>1.2</v>
      </c>
      <c r="I459" s="174">
        <f t="shared" si="13"/>
        <v>1.88724</v>
      </c>
      <c r="J459" s="175" t="s">
        <v>1227</v>
      </c>
      <c r="K459" s="176" t="s">
        <v>1228</v>
      </c>
      <c r="L459" s="170"/>
    </row>
    <row r="460" spans="1:12" ht="11.25" customHeight="1">
      <c r="A460" s="177" t="s">
        <v>687</v>
      </c>
      <c r="B460" s="177" t="s">
        <v>1716</v>
      </c>
      <c r="C460" s="178">
        <v>11.37</v>
      </c>
      <c r="D460" s="179">
        <v>2.7770000000000001</v>
      </c>
      <c r="E460" s="179">
        <v>2.7770000000000001</v>
      </c>
      <c r="F460" s="180">
        <v>1</v>
      </c>
      <c r="G460" s="179">
        <f t="shared" si="12"/>
        <v>2.7770000000000001</v>
      </c>
      <c r="H460" s="178">
        <v>1.2</v>
      </c>
      <c r="I460" s="181">
        <f t="shared" si="13"/>
        <v>3.3323999999999998</v>
      </c>
      <c r="J460" s="182" t="s">
        <v>1227</v>
      </c>
      <c r="K460" s="183" t="s">
        <v>1228</v>
      </c>
      <c r="L460" s="170"/>
    </row>
    <row r="461" spans="1:12" ht="11.25" customHeight="1">
      <c r="A461" s="163" t="s">
        <v>688</v>
      </c>
      <c r="B461" s="163" t="s">
        <v>1717</v>
      </c>
      <c r="C461" s="164">
        <v>3.12</v>
      </c>
      <c r="D461" s="165">
        <v>1.0889</v>
      </c>
      <c r="E461" s="165">
        <v>1.0889</v>
      </c>
      <c r="F461" s="166">
        <v>1</v>
      </c>
      <c r="G461" s="165">
        <f t="shared" ref="G461:G524" si="14">ROUND(F461*D461,5)</f>
        <v>1.0889</v>
      </c>
      <c r="H461" s="164">
        <v>1.2</v>
      </c>
      <c r="I461" s="167">
        <f t="shared" ref="I461:I524" si="15">ROUND(H461*G461,5)</f>
        <v>1.3066800000000001</v>
      </c>
      <c r="J461" s="168" t="s">
        <v>1227</v>
      </c>
      <c r="K461" s="169" t="s">
        <v>1228</v>
      </c>
      <c r="L461" s="170"/>
    </row>
    <row r="462" spans="1:12" ht="11.25" customHeight="1">
      <c r="A462" s="151" t="s">
        <v>689</v>
      </c>
      <c r="B462" s="151" t="s">
        <v>1717</v>
      </c>
      <c r="C462" s="171">
        <v>4.71</v>
      </c>
      <c r="D462" s="172">
        <v>1.5244</v>
      </c>
      <c r="E462" s="172">
        <v>1.5244</v>
      </c>
      <c r="F462" s="173">
        <v>1</v>
      </c>
      <c r="G462" s="172">
        <f t="shared" si="14"/>
        <v>1.5244</v>
      </c>
      <c r="H462" s="171">
        <v>1.2</v>
      </c>
      <c r="I462" s="174">
        <f t="shared" si="15"/>
        <v>1.82928</v>
      </c>
      <c r="J462" s="175" t="s">
        <v>1227</v>
      </c>
      <c r="K462" s="176" t="s">
        <v>1228</v>
      </c>
      <c r="L462" s="170"/>
    </row>
    <row r="463" spans="1:12" ht="11.25" customHeight="1">
      <c r="A463" s="151" t="s">
        <v>690</v>
      </c>
      <c r="B463" s="151" t="s">
        <v>1717</v>
      </c>
      <c r="C463" s="171">
        <v>7.66</v>
      </c>
      <c r="D463" s="172">
        <v>2.3247</v>
      </c>
      <c r="E463" s="172">
        <v>2.3247</v>
      </c>
      <c r="F463" s="173">
        <v>1</v>
      </c>
      <c r="G463" s="172">
        <f t="shared" si="14"/>
        <v>2.3247</v>
      </c>
      <c r="H463" s="171">
        <v>1.2</v>
      </c>
      <c r="I463" s="174">
        <f t="shared" si="15"/>
        <v>2.7896399999999999</v>
      </c>
      <c r="J463" s="175" t="s">
        <v>1227</v>
      </c>
      <c r="K463" s="176" t="s">
        <v>1228</v>
      </c>
      <c r="L463" s="170"/>
    </row>
    <row r="464" spans="1:12" ht="11.25" customHeight="1">
      <c r="A464" s="177" t="s">
        <v>691</v>
      </c>
      <c r="B464" s="177" t="s">
        <v>1717</v>
      </c>
      <c r="C464" s="178">
        <v>11.61</v>
      </c>
      <c r="D464" s="179">
        <v>3.7412999999999998</v>
      </c>
      <c r="E464" s="179">
        <v>3.7412999999999998</v>
      </c>
      <c r="F464" s="180">
        <v>1</v>
      </c>
      <c r="G464" s="179">
        <f t="shared" si="14"/>
        <v>3.7412999999999998</v>
      </c>
      <c r="H464" s="178">
        <v>1.2</v>
      </c>
      <c r="I464" s="181">
        <f t="shared" si="15"/>
        <v>4.48956</v>
      </c>
      <c r="J464" s="182" t="s">
        <v>1227</v>
      </c>
      <c r="K464" s="183" t="s">
        <v>1228</v>
      </c>
      <c r="L464" s="170"/>
    </row>
    <row r="465" spans="1:12" ht="11.25" customHeight="1">
      <c r="A465" s="163" t="s">
        <v>1322</v>
      </c>
      <c r="B465" s="163" t="s">
        <v>1718</v>
      </c>
      <c r="C465" s="164">
        <v>3.79</v>
      </c>
      <c r="D465" s="165">
        <v>1.1627000000000001</v>
      </c>
      <c r="E465" s="165">
        <v>1.1627000000000001</v>
      </c>
      <c r="F465" s="166">
        <v>1</v>
      </c>
      <c r="G465" s="165">
        <f t="shared" si="14"/>
        <v>1.1627000000000001</v>
      </c>
      <c r="H465" s="164">
        <v>1.2</v>
      </c>
      <c r="I465" s="167">
        <f t="shared" si="15"/>
        <v>1.39524</v>
      </c>
      <c r="J465" s="168" t="s">
        <v>1227</v>
      </c>
      <c r="K465" s="169" t="s">
        <v>1228</v>
      </c>
      <c r="L465" s="170"/>
    </row>
    <row r="466" spans="1:12" ht="11.25" customHeight="1">
      <c r="A466" s="151" t="s">
        <v>1323</v>
      </c>
      <c r="B466" s="151" t="s">
        <v>1718</v>
      </c>
      <c r="C466" s="171">
        <v>6.26</v>
      </c>
      <c r="D466" s="172">
        <v>1.8857999999999999</v>
      </c>
      <c r="E466" s="172">
        <v>1.8857999999999999</v>
      </c>
      <c r="F466" s="173">
        <v>1</v>
      </c>
      <c r="G466" s="172">
        <f t="shared" si="14"/>
        <v>1.8857999999999999</v>
      </c>
      <c r="H466" s="171">
        <v>1.2</v>
      </c>
      <c r="I466" s="174">
        <f t="shared" si="15"/>
        <v>2.2629600000000001</v>
      </c>
      <c r="J466" s="175" t="s">
        <v>1227</v>
      </c>
      <c r="K466" s="176" t="s">
        <v>1228</v>
      </c>
      <c r="L466" s="170"/>
    </row>
    <row r="467" spans="1:12" ht="11.25" customHeight="1">
      <c r="A467" s="151" t="s">
        <v>1324</v>
      </c>
      <c r="B467" s="151" t="s">
        <v>1718</v>
      </c>
      <c r="C467" s="171">
        <v>11.14</v>
      </c>
      <c r="D467" s="172">
        <v>2.7726000000000002</v>
      </c>
      <c r="E467" s="172">
        <v>2.7726000000000002</v>
      </c>
      <c r="F467" s="173">
        <v>1</v>
      </c>
      <c r="G467" s="172">
        <f t="shared" si="14"/>
        <v>2.7726000000000002</v>
      </c>
      <c r="H467" s="171">
        <v>1.2</v>
      </c>
      <c r="I467" s="174">
        <f t="shared" si="15"/>
        <v>3.3271199999999999</v>
      </c>
      <c r="J467" s="175" t="s">
        <v>1227</v>
      </c>
      <c r="K467" s="176" t="s">
        <v>1228</v>
      </c>
      <c r="L467" s="170"/>
    </row>
    <row r="468" spans="1:12" ht="11.25" customHeight="1">
      <c r="A468" s="177" t="s">
        <v>1325</v>
      </c>
      <c r="B468" s="177" t="s">
        <v>1718</v>
      </c>
      <c r="C468" s="178">
        <v>16.86</v>
      </c>
      <c r="D468" s="179">
        <v>4.5143000000000004</v>
      </c>
      <c r="E468" s="179">
        <v>4.5143000000000004</v>
      </c>
      <c r="F468" s="180">
        <v>1</v>
      </c>
      <c r="G468" s="179">
        <f t="shared" si="14"/>
        <v>4.5143000000000004</v>
      </c>
      <c r="H468" s="178">
        <v>1.2</v>
      </c>
      <c r="I468" s="181">
        <f t="shared" si="15"/>
        <v>5.41716</v>
      </c>
      <c r="J468" s="182" t="s">
        <v>1227</v>
      </c>
      <c r="K468" s="183" t="s">
        <v>1228</v>
      </c>
      <c r="L468" s="170"/>
    </row>
    <row r="469" spans="1:12" ht="11.25" customHeight="1">
      <c r="A469" s="163" t="s">
        <v>1326</v>
      </c>
      <c r="B469" s="163" t="s">
        <v>1719</v>
      </c>
      <c r="C469" s="164">
        <v>3.31</v>
      </c>
      <c r="D469" s="165">
        <v>1.4799</v>
      </c>
      <c r="E469" s="165">
        <v>1.4799</v>
      </c>
      <c r="F469" s="166">
        <v>1</v>
      </c>
      <c r="G469" s="165">
        <f t="shared" si="14"/>
        <v>1.4799</v>
      </c>
      <c r="H469" s="164">
        <v>1.2</v>
      </c>
      <c r="I469" s="167">
        <f t="shared" si="15"/>
        <v>1.7758799999999999</v>
      </c>
      <c r="J469" s="168" t="s">
        <v>1227</v>
      </c>
      <c r="K469" s="169" t="s">
        <v>1228</v>
      </c>
      <c r="L469" s="170"/>
    </row>
    <row r="470" spans="1:12" ht="11.25" customHeight="1">
      <c r="A470" s="151" t="s">
        <v>1327</v>
      </c>
      <c r="B470" s="151" t="s">
        <v>1719</v>
      </c>
      <c r="C470" s="171">
        <v>5.49</v>
      </c>
      <c r="D470" s="172">
        <v>1.843</v>
      </c>
      <c r="E470" s="172">
        <v>1.843</v>
      </c>
      <c r="F470" s="173">
        <v>1</v>
      </c>
      <c r="G470" s="172">
        <f t="shared" si="14"/>
        <v>1.843</v>
      </c>
      <c r="H470" s="171">
        <v>1.2</v>
      </c>
      <c r="I470" s="174">
        <f t="shared" si="15"/>
        <v>2.2115999999999998</v>
      </c>
      <c r="J470" s="175" t="s">
        <v>1227</v>
      </c>
      <c r="K470" s="176" t="s">
        <v>1228</v>
      </c>
      <c r="L470" s="170"/>
    </row>
    <row r="471" spans="1:12" ht="11.25" customHeight="1">
      <c r="A471" s="151" t="s">
        <v>1328</v>
      </c>
      <c r="B471" s="151" t="s">
        <v>1719</v>
      </c>
      <c r="C471" s="171">
        <v>9.89</v>
      </c>
      <c r="D471" s="172">
        <v>2.6055000000000001</v>
      </c>
      <c r="E471" s="172">
        <v>2.6055000000000001</v>
      </c>
      <c r="F471" s="173">
        <v>1</v>
      </c>
      <c r="G471" s="172">
        <f t="shared" si="14"/>
        <v>2.6055000000000001</v>
      </c>
      <c r="H471" s="171">
        <v>1.2</v>
      </c>
      <c r="I471" s="174">
        <f t="shared" si="15"/>
        <v>3.1265999999999998</v>
      </c>
      <c r="J471" s="175" t="s">
        <v>1227</v>
      </c>
      <c r="K471" s="176" t="s">
        <v>1228</v>
      </c>
      <c r="L471" s="170"/>
    </row>
    <row r="472" spans="1:12" ht="11.25" customHeight="1">
      <c r="A472" s="177" t="s">
        <v>1329</v>
      </c>
      <c r="B472" s="177" t="s">
        <v>1719</v>
      </c>
      <c r="C472" s="178">
        <v>15.03</v>
      </c>
      <c r="D472" s="179">
        <v>3.9502999999999999</v>
      </c>
      <c r="E472" s="179">
        <v>3.9502999999999999</v>
      </c>
      <c r="F472" s="180">
        <v>1</v>
      </c>
      <c r="G472" s="179">
        <f t="shared" si="14"/>
        <v>3.9502999999999999</v>
      </c>
      <c r="H472" s="178">
        <v>1.2</v>
      </c>
      <c r="I472" s="181">
        <f t="shared" si="15"/>
        <v>4.7403599999999999</v>
      </c>
      <c r="J472" s="182" t="s">
        <v>1227</v>
      </c>
      <c r="K472" s="183" t="s">
        <v>1228</v>
      </c>
      <c r="L472" s="170"/>
    </row>
    <row r="473" spans="1:12" ht="11.25" customHeight="1">
      <c r="A473" s="163" t="s">
        <v>1330</v>
      </c>
      <c r="B473" s="163" t="s">
        <v>1496</v>
      </c>
      <c r="C473" s="164">
        <v>2.02</v>
      </c>
      <c r="D473" s="165">
        <v>1.1341000000000001</v>
      </c>
      <c r="E473" s="165">
        <v>1.1341000000000001</v>
      </c>
      <c r="F473" s="166">
        <v>1</v>
      </c>
      <c r="G473" s="165">
        <f t="shared" si="14"/>
        <v>1.1341000000000001</v>
      </c>
      <c r="H473" s="164">
        <v>1.2</v>
      </c>
      <c r="I473" s="167">
        <f t="shared" si="15"/>
        <v>1.3609199999999999</v>
      </c>
      <c r="J473" s="168" t="s">
        <v>1227</v>
      </c>
      <c r="K473" s="169" t="s">
        <v>1228</v>
      </c>
      <c r="L473" s="170"/>
    </row>
    <row r="474" spans="1:12" ht="11.25" customHeight="1">
      <c r="A474" s="151" t="s">
        <v>1331</v>
      </c>
      <c r="B474" s="151" t="s">
        <v>1496</v>
      </c>
      <c r="C474" s="171">
        <v>3.75</v>
      </c>
      <c r="D474" s="172">
        <v>1.3314999999999999</v>
      </c>
      <c r="E474" s="172">
        <v>1.3314999999999999</v>
      </c>
      <c r="F474" s="173">
        <v>1</v>
      </c>
      <c r="G474" s="172">
        <f t="shared" si="14"/>
        <v>1.3314999999999999</v>
      </c>
      <c r="H474" s="171">
        <v>1.2</v>
      </c>
      <c r="I474" s="174">
        <f t="shared" si="15"/>
        <v>1.5978000000000001</v>
      </c>
      <c r="J474" s="175" t="s">
        <v>1227</v>
      </c>
      <c r="K474" s="176" t="s">
        <v>1228</v>
      </c>
      <c r="L474" s="170"/>
    </row>
    <row r="475" spans="1:12" ht="11.25" customHeight="1">
      <c r="A475" s="151" t="s">
        <v>1332</v>
      </c>
      <c r="B475" s="151" t="s">
        <v>1496</v>
      </c>
      <c r="C475" s="171">
        <v>9.42</v>
      </c>
      <c r="D475" s="172">
        <v>2.0657999999999999</v>
      </c>
      <c r="E475" s="172">
        <v>2.0657999999999999</v>
      </c>
      <c r="F475" s="173">
        <v>1</v>
      </c>
      <c r="G475" s="172">
        <f t="shared" si="14"/>
        <v>2.0657999999999999</v>
      </c>
      <c r="H475" s="171">
        <v>1.2</v>
      </c>
      <c r="I475" s="174">
        <f t="shared" si="15"/>
        <v>2.4789599999999998</v>
      </c>
      <c r="J475" s="175" t="s">
        <v>1227</v>
      </c>
      <c r="K475" s="176" t="s">
        <v>1228</v>
      </c>
      <c r="L475" s="170"/>
    </row>
    <row r="476" spans="1:12" ht="11.25" customHeight="1">
      <c r="A476" s="177" t="s">
        <v>1333</v>
      </c>
      <c r="B476" s="177" t="s">
        <v>1496</v>
      </c>
      <c r="C476" s="178">
        <v>16</v>
      </c>
      <c r="D476" s="179">
        <v>3.2138</v>
      </c>
      <c r="E476" s="179">
        <v>3.2138</v>
      </c>
      <c r="F476" s="180">
        <v>1</v>
      </c>
      <c r="G476" s="179">
        <f t="shared" si="14"/>
        <v>3.2138</v>
      </c>
      <c r="H476" s="178">
        <v>1.2</v>
      </c>
      <c r="I476" s="181">
        <f t="shared" si="15"/>
        <v>3.85656</v>
      </c>
      <c r="J476" s="182" t="s">
        <v>1227</v>
      </c>
      <c r="K476" s="183" t="s">
        <v>1228</v>
      </c>
      <c r="L476" s="170"/>
    </row>
    <row r="477" spans="1:12" ht="11.25" customHeight="1">
      <c r="A477" s="163" t="s">
        <v>1334</v>
      </c>
      <c r="B477" s="163" t="s">
        <v>1497</v>
      </c>
      <c r="C477" s="164">
        <v>2.98</v>
      </c>
      <c r="D477" s="165">
        <v>1.0092000000000001</v>
      </c>
      <c r="E477" s="165">
        <v>1.0092000000000001</v>
      </c>
      <c r="F477" s="166">
        <v>1</v>
      </c>
      <c r="G477" s="165">
        <f t="shared" si="14"/>
        <v>1.0092000000000001</v>
      </c>
      <c r="H477" s="164">
        <v>1.2</v>
      </c>
      <c r="I477" s="167">
        <f t="shared" si="15"/>
        <v>1.2110399999999999</v>
      </c>
      <c r="J477" s="168" t="s">
        <v>1227</v>
      </c>
      <c r="K477" s="169" t="s">
        <v>1228</v>
      </c>
      <c r="L477" s="170"/>
    </row>
    <row r="478" spans="1:12" ht="11.25" customHeight="1">
      <c r="A478" s="151" t="s">
        <v>1335</v>
      </c>
      <c r="B478" s="151" t="s">
        <v>1497</v>
      </c>
      <c r="C478" s="171">
        <v>4.54</v>
      </c>
      <c r="D478" s="172">
        <v>1.3002</v>
      </c>
      <c r="E478" s="172">
        <v>1.3002</v>
      </c>
      <c r="F478" s="173">
        <v>1</v>
      </c>
      <c r="G478" s="172">
        <f t="shared" si="14"/>
        <v>1.3002</v>
      </c>
      <c r="H478" s="171">
        <v>1.2</v>
      </c>
      <c r="I478" s="174">
        <f t="shared" si="15"/>
        <v>1.5602400000000001</v>
      </c>
      <c r="J478" s="175" t="s">
        <v>1227</v>
      </c>
      <c r="K478" s="176" t="s">
        <v>1228</v>
      </c>
      <c r="L478" s="170"/>
    </row>
    <row r="479" spans="1:12" ht="11.25" customHeight="1">
      <c r="A479" s="151" t="s">
        <v>1336</v>
      </c>
      <c r="B479" s="151" t="s">
        <v>1497</v>
      </c>
      <c r="C479" s="171">
        <v>7.42</v>
      </c>
      <c r="D479" s="172">
        <v>1.8499000000000001</v>
      </c>
      <c r="E479" s="172">
        <v>1.8499000000000001</v>
      </c>
      <c r="F479" s="173">
        <v>1</v>
      </c>
      <c r="G479" s="172">
        <f t="shared" si="14"/>
        <v>1.8499000000000001</v>
      </c>
      <c r="H479" s="171">
        <v>1.2</v>
      </c>
      <c r="I479" s="174">
        <f t="shared" si="15"/>
        <v>2.2198799999999999</v>
      </c>
      <c r="J479" s="175" t="s">
        <v>1227</v>
      </c>
      <c r="K479" s="176" t="s">
        <v>1228</v>
      </c>
      <c r="L479" s="170"/>
    </row>
    <row r="480" spans="1:12" ht="11.25" customHeight="1">
      <c r="A480" s="177" t="s">
        <v>1337</v>
      </c>
      <c r="B480" s="177" t="s">
        <v>1497</v>
      </c>
      <c r="C480" s="178">
        <v>11.29</v>
      </c>
      <c r="D480" s="179">
        <v>2.7887</v>
      </c>
      <c r="E480" s="179">
        <v>2.7887</v>
      </c>
      <c r="F480" s="180">
        <v>1</v>
      </c>
      <c r="G480" s="179">
        <f t="shared" si="14"/>
        <v>2.7887</v>
      </c>
      <c r="H480" s="178">
        <v>1.2</v>
      </c>
      <c r="I480" s="181">
        <f t="shared" si="15"/>
        <v>3.3464399999999999</v>
      </c>
      <c r="J480" s="182" t="s">
        <v>1227</v>
      </c>
      <c r="K480" s="183" t="s">
        <v>1228</v>
      </c>
      <c r="L480" s="170"/>
    </row>
    <row r="481" spans="1:12" ht="11.25" customHeight="1">
      <c r="A481" s="163" t="s">
        <v>1338</v>
      </c>
      <c r="B481" s="163" t="s">
        <v>1720</v>
      </c>
      <c r="C481" s="164">
        <v>1.4</v>
      </c>
      <c r="D481" s="165">
        <v>0.81699999999999995</v>
      </c>
      <c r="E481" s="165">
        <v>0.81699999999999995</v>
      </c>
      <c r="F481" s="166">
        <v>1</v>
      </c>
      <c r="G481" s="165">
        <f t="shared" si="14"/>
        <v>0.81699999999999995</v>
      </c>
      <c r="H481" s="164">
        <v>1.2</v>
      </c>
      <c r="I481" s="167">
        <f t="shared" si="15"/>
        <v>0.98040000000000005</v>
      </c>
      <c r="J481" s="168" t="s">
        <v>1227</v>
      </c>
      <c r="K481" s="169" t="s">
        <v>1228</v>
      </c>
      <c r="L481" s="170"/>
    </row>
    <row r="482" spans="1:12" ht="11.25" customHeight="1">
      <c r="A482" s="151" t="s">
        <v>1339</v>
      </c>
      <c r="B482" s="151" t="s">
        <v>1720</v>
      </c>
      <c r="C482" s="171">
        <v>2.27</v>
      </c>
      <c r="D482" s="172">
        <v>1.0422</v>
      </c>
      <c r="E482" s="172">
        <v>1.0422</v>
      </c>
      <c r="F482" s="173">
        <v>1</v>
      </c>
      <c r="G482" s="172">
        <f t="shared" si="14"/>
        <v>1.0422</v>
      </c>
      <c r="H482" s="171">
        <v>1.2</v>
      </c>
      <c r="I482" s="174">
        <f t="shared" si="15"/>
        <v>1.25064</v>
      </c>
      <c r="J482" s="175" t="s">
        <v>1227</v>
      </c>
      <c r="K482" s="176" t="s">
        <v>1228</v>
      </c>
      <c r="L482" s="170"/>
    </row>
    <row r="483" spans="1:12" ht="11.25" customHeight="1">
      <c r="A483" s="151" t="s">
        <v>1340</v>
      </c>
      <c r="B483" s="151" t="s">
        <v>1720</v>
      </c>
      <c r="C483" s="171">
        <v>4.7300000000000004</v>
      </c>
      <c r="D483" s="172">
        <v>1.5486</v>
      </c>
      <c r="E483" s="172">
        <v>1.5486</v>
      </c>
      <c r="F483" s="173">
        <v>1</v>
      </c>
      <c r="G483" s="172">
        <f t="shared" si="14"/>
        <v>1.5486</v>
      </c>
      <c r="H483" s="171">
        <v>1.2</v>
      </c>
      <c r="I483" s="174">
        <f t="shared" si="15"/>
        <v>1.85832</v>
      </c>
      <c r="J483" s="175" t="s">
        <v>1227</v>
      </c>
      <c r="K483" s="176" t="s">
        <v>1228</v>
      </c>
      <c r="L483" s="170"/>
    </row>
    <row r="484" spans="1:12" ht="11.25" customHeight="1">
      <c r="A484" s="177" t="s">
        <v>1341</v>
      </c>
      <c r="B484" s="177" t="s">
        <v>1720</v>
      </c>
      <c r="C484" s="178">
        <v>9.52</v>
      </c>
      <c r="D484" s="179">
        <v>2.4986000000000002</v>
      </c>
      <c r="E484" s="179">
        <v>2.4986000000000002</v>
      </c>
      <c r="F484" s="180">
        <v>1</v>
      </c>
      <c r="G484" s="179">
        <f t="shared" si="14"/>
        <v>2.4986000000000002</v>
      </c>
      <c r="H484" s="178">
        <v>1.2</v>
      </c>
      <c r="I484" s="181">
        <f t="shared" si="15"/>
        <v>2.9983200000000001</v>
      </c>
      <c r="J484" s="182" t="s">
        <v>1227</v>
      </c>
      <c r="K484" s="183" t="s">
        <v>1228</v>
      </c>
      <c r="L484" s="170"/>
    </row>
    <row r="485" spans="1:12" ht="11.25" customHeight="1">
      <c r="A485" s="163" t="s">
        <v>692</v>
      </c>
      <c r="B485" s="163" t="s">
        <v>1498</v>
      </c>
      <c r="C485" s="164">
        <v>2.92</v>
      </c>
      <c r="D485" s="165">
        <v>0.64580000000000004</v>
      </c>
      <c r="E485" s="165">
        <v>0.64580000000000004</v>
      </c>
      <c r="F485" s="166">
        <v>1</v>
      </c>
      <c r="G485" s="165">
        <f t="shared" si="14"/>
        <v>0.64580000000000004</v>
      </c>
      <c r="H485" s="164">
        <v>1.2</v>
      </c>
      <c r="I485" s="167">
        <f t="shared" si="15"/>
        <v>0.77495999999999998</v>
      </c>
      <c r="J485" s="168" t="s">
        <v>1227</v>
      </c>
      <c r="K485" s="169" t="s">
        <v>1228</v>
      </c>
      <c r="L485" s="170"/>
    </row>
    <row r="486" spans="1:12" ht="11.25" customHeight="1">
      <c r="A486" s="151" t="s">
        <v>693</v>
      </c>
      <c r="B486" s="151" t="s">
        <v>1498</v>
      </c>
      <c r="C486" s="171">
        <v>4.08</v>
      </c>
      <c r="D486" s="172">
        <v>0.83379999999999999</v>
      </c>
      <c r="E486" s="172">
        <v>0.83379999999999999</v>
      </c>
      <c r="F486" s="173">
        <v>1</v>
      </c>
      <c r="G486" s="172">
        <f t="shared" si="14"/>
        <v>0.83379999999999999</v>
      </c>
      <c r="H486" s="171">
        <v>1.2</v>
      </c>
      <c r="I486" s="174">
        <f t="shared" si="15"/>
        <v>1.0005599999999999</v>
      </c>
      <c r="J486" s="175" t="s">
        <v>1227</v>
      </c>
      <c r="K486" s="176" t="s">
        <v>1228</v>
      </c>
      <c r="L486" s="170"/>
    </row>
    <row r="487" spans="1:12" ht="11.25" customHeight="1">
      <c r="A487" s="151" t="s">
        <v>694</v>
      </c>
      <c r="B487" s="151" t="s">
        <v>1498</v>
      </c>
      <c r="C487" s="171">
        <v>6.42</v>
      </c>
      <c r="D487" s="172">
        <v>1.1758999999999999</v>
      </c>
      <c r="E487" s="172">
        <v>1.1758999999999999</v>
      </c>
      <c r="F487" s="173">
        <v>1</v>
      </c>
      <c r="G487" s="172">
        <f t="shared" si="14"/>
        <v>1.1758999999999999</v>
      </c>
      <c r="H487" s="171">
        <v>1.2</v>
      </c>
      <c r="I487" s="174">
        <f t="shared" si="15"/>
        <v>1.4110799999999999</v>
      </c>
      <c r="J487" s="175" t="s">
        <v>1227</v>
      </c>
      <c r="K487" s="176" t="s">
        <v>1228</v>
      </c>
      <c r="L487" s="170"/>
    </row>
    <row r="488" spans="1:12" ht="11.25" customHeight="1">
      <c r="A488" s="177" t="s">
        <v>695</v>
      </c>
      <c r="B488" s="177" t="s">
        <v>1498</v>
      </c>
      <c r="C488" s="178">
        <v>9.8699999999999992</v>
      </c>
      <c r="D488" s="179">
        <v>1.8353999999999999</v>
      </c>
      <c r="E488" s="179">
        <v>1.8353999999999999</v>
      </c>
      <c r="F488" s="180">
        <v>1</v>
      </c>
      <c r="G488" s="179">
        <f t="shared" si="14"/>
        <v>1.8353999999999999</v>
      </c>
      <c r="H488" s="178">
        <v>1.2</v>
      </c>
      <c r="I488" s="181">
        <f t="shared" si="15"/>
        <v>2.20248</v>
      </c>
      <c r="J488" s="182" t="s">
        <v>1227</v>
      </c>
      <c r="K488" s="183" t="s">
        <v>1228</v>
      </c>
      <c r="L488" s="170"/>
    </row>
    <row r="489" spans="1:12" ht="11.25" customHeight="1">
      <c r="A489" s="163" t="s">
        <v>696</v>
      </c>
      <c r="B489" s="163" t="s">
        <v>1721</v>
      </c>
      <c r="C489" s="164">
        <v>2.63</v>
      </c>
      <c r="D489" s="165">
        <v>0.63419999999999999</v>
      </c>
      <c r="E489" s="165">
        <v>0.63419999999999999</v>
      </c>
      <c r="F489" s="166">
        <v>1</v>
      </c>
      <c r="G489" s="165">
        <f t="shared" si="14"/>
        <v>0.63419999999999999</v>
      </c>
      <c r="H489" s="164">
        <v>1.2</v>
      </c>
      <c r="I489" s="167">
        <f t="shared" si="15"/>
        <v>0.76104000000000005</v>
      </c>
      <c r="J489" s="168" t="s">
        <v>1227</v>
      </c>
      <c r="K489" s="169" t="s">
        <v>1228</v>
      </c>
      <c r="L489" s="170"/>
    </row>
    <row r="490" spans="1:12" ht="11.25" customHeight="1">
      <c r="A490" s="151" t="s">
        <v>697</v>
      </c>
      <c r="B490" s="151" t="s">
        <v>1721</v>
      </c>
      <c r="C490" s="171">
        <v>3.3</v>
      </c>
      <c r="D490" s="172">
        <v>0.79010000000000002</v>
      </c>
      <c r="E490" s="172">
        <v>0.79010000000000002</v>
      </c>
      <c r="F490" s="173">
        <v>1</v>
      </c>
      <c r="G490" s="172">
        <f t="shared" si="14"/>
        <v>0.79010000000000002</v>
      </c>
      <c r="H490" s="171">
        <v>1.2</v>
      </c>
      <c r="I490" s="174">
        <f t="shared" si="15"/>
        <v>0.94811999999999996</v>
      </c>
      <c r="J490" s="175" t="s">
        <v>1227</v>
      </c>
      <c r="K490" s="176" t="s">
        <v>1228</v>
      </c>
      <c r="L490" s="170"/>
    </row>
    <row r="491" spans="1:12" ht="11.25" customHeight="1">
      <c r="A491" s="151" t="s">
        <v>698</v>
      </c>
      <c r="B491" s="151" t="s">
        <v>1721</v>
      </c>
      <c r="C491" s="171">
        <v>4.93</v>
      </c>
      <c r="D491" s="172">
        <v>1.1416999999999999</v>
      </c>
      <c r="E491" s="172">
        <v>1.1416999999999999</v>
      </c>
      <c r="F491" s="173">
        <v>1</v>
      </c>
      <c r="G491" s="172">
        <f t="shared" si="14"/>
        <v>1.1416999999999999</v>
      </c>
      <c r="H491" s="171">
        <v>1.2</v>
      </c>
      <c r="I491" s="174">
        <f t="shared" si="15"/>
        <v>1.3700399999999999</v>
      </c>
      <c r="J491" s="175" t="s">
        <v>1227</v>
      </c>
      <c r="K491" s="176" t="s">
        <v>1228</v>
      </c>
      <c r="L491" s="170"/>
    </row>
    <row r="492" spans="1:12" ht="11.25" customHeight="1">
      <c r="A492" s="177" t="s">
        <v>699</v>
      </c>
      <c r="B492" s="177" t="s">
        <v>1721</v>
      </c>
      <c r="C492" s="178">
        <v>9.02</v>
      </c>
      <c r="D492" s="179">
        <v>2.0966</v>
      </c>
      <c r="E492" s="179">
        <v>2.0966</v>
      </c>
      <c r="F492" s="180">
        <v>1</v>
      </c>
      <c r="G492" s="179">
        <f t="shared" si="14"/>
        <v>2.0966</v>
      </c>
      <c r="H492" s="178">
        <v>1.2</v>
      </c>
      <c r="I492" s="181">
        <f t="shared" si="15"/>
        <v>2.5159199999999999</v>
      </c>
      <c r="J492" s="182" t="s">
        <v>1227</v>
      </c>
      <c r="K492" s="183" t="s">
        <v>1228</v>
      </c>
      <c r="L492" s="170"/>
    </row>
    <row r="493" spans="1:12" ht="11.25" customHeight="1">
      <c r="A493" s="163" t="s">
        <v>700</v>
      </c>
      <c r="B493" s="163" t="s">
        <v>1499</v>
      </c>
      <c r="C493" s="164">
        <v>2.38</v>
      </c>
      <c r="D493" s="165">
        <v>0.60260000000000002</v>
      </c>
      <c r="E493" s="165">
        <v>0.60260000000000002</v>
      </c>
      <c r="F493" s="166">
        <v>1</v>
      </c>
      <c r="G493" s="165">
        <f t="shared" si="14"/>
        <v>0.60260000000000002</v>
      </c>
      <c r="H493" s="164">
        <v>1.2</v>
      </c>
      <c r="I493" s="167">
        <f t="shared" si="15"/>
        <v>0.72311999999999999</v>
      </c>
      <c r="J493" s="168" t="s">
        <v>1227</v>
      </c>
      <c r="K493" s="169" t="s">
        <v>1228</v>
      </c>
      <c r="L493" s="170"/>
    </row>
    <row r="494" spans="1:12" ht="11.25" customHeight="1">
      <c r="A494" s="151" t="s">
        <v>701</v>
      </c>
      <c r="B494" s="151" t="s">
        <v>1499</v>
      </c>
      <c r="C494" s="171">
        <v>3.26</v>
      </c>
      <c r="D494" s="172">
        <v>0.76829999999999998</v>
      </c>
      <c r="E494" s="172">
        <v>0.76829999999999998</v>
      </c>
      <c r="F494" s="173">
        <v>1</v>
      </c>
      <c r="G494" s="172">
        <f t="shared" si="14"/>
        <v>0.76829999999999998</v>
      </c>
      <c r="H494" s="171">
        <v>1.2</v>
      </c>
      <c r="I494" s="174">
        <f t="shared" si="15"/>
        <v>0.92196</v>
      </c>
      <c r="J494" s="175" t="s">
        <v>1227</v>
      </c>
      <c r="K494" s="176" t="s">
        <v>1228</v>
      </c>
      <c r="L494" s="170"/>
    </row>
    <row r="495" spans="1:12" ht="11.25" customHeight="1">
      <c r="A495" s="151" t="s">
        <v>702</v>
      </c>
      <c r="B495" s="151" t="s">
        <v>1499</v>
      </c>
      <c r="C495" s="171">
        <v>4.8499999999999996</v>
      </c>
      <c r="D495" s="172">
        <v>1.1133</v>
      </c>
      <c r="E495" s="172">
        <v>1.1133</v>
      </c>
      <c r="F495" s="173">
        <v>1</v>
      </c>
      <c r="G495" s="172">
        <f t="shared" si="14"/>
        <v>1.1133</v>
      </c>
      <c r="H495" s="171">
        <v>1.2</v>
      </c>
      <c r="I495" s="174">
        <f t="shared" si="15"/>
        <v>1.33596</v>
      </c>
      <c r="J495" s="175" t="s">
        <v>1227</v>
      </c>
      <c r="K495" s="176" t="s">
        <v>1228</v>
      </c>
      <c r="L495" s="170"/>
    </row>
    <row r="496" spans="1:12" ht="11.25" customHeight="1">
      <c r="A496" s="177" t="s">
        <v>703</v>
      </c>
      <c r="B496" s="177" t="s">
        <v>1499</v>
      </c>
      <c r="C496" s="178">
        <v>8.65</v>
      </c>
      <c r="D496" s="179">
        <v>2.1000999999999999</v>
      </c>
      <c r="E496" s="179">
        <v>2.1000999999999999</v>
      </c>
      <c r="F496" s="180">
        <v>1</v>
      </c>
      <c r="G496" s="179">
        <f t="shared" si="14"/>
        <v>2.1000999999999999</v>
      </c>
      <c r="H496" s="178">
        <v>1.2</v>
      </c>
      <c r="I496" s="181">
        <f t="shared" si="15"/>
        <v>2.5201199999999999</v>
      </c>
      <c r="J496" s="182" t="s">
        <v>1227</v>
      </c>
      <c r="K496" s="183" t="s">
        <v>1228</v>
      </c>
      <c r="L496" s="170"/>
    </row>
    <row r="497" spans="1:12" ht="11.25" customHeight="1">
      <c r="A497" s="163" t="s">
        <v>704</v>
      </c>
      <c r="B497" s="163" t="s">
        <v>1500</v>
      </c>
      <c r="C497" s="164">
        <v>2.14</v>
      </c>
      <c r="D497" s="165">
        <v>0.52329999999999999</v>
      </c>
      <c r="E497" s="165">
        <v>0.52329999999999999</v>
      </c>
      <c r="F497" s="166">
        <v>1</v>
      </c>
      <c r="G497" s="165">
        <f t="shared" si="14"/>
        <v>0.52329999999999999</v>
      </c>
      <c r="H497" s="164">
        <v>1.2</v>
      </c>
      <c r="I497" s="167">
        <f t="shared" si="15"/>
        <v>0.62795999999999996</v>
      </c>
      <c r="J497" s="168" t="s">
        <v>1227</v>
      </c>
      <c r="K497" s="169" t="s">
        <v>1228</v>
      </c>
      <c r="L497" s="170"/>
    </row>
    <row r="498" spans="1:12" ht="11.25" customHeight="1">
      <c r="A498" s="151" t="s">
        <v>705</v>
      </c>
      <c r="B498" s="151" t="s">
        <v>1500</v>
      </c>
      <c r="C498" s="171">
        <v>3.15</v>
      </c>
      <c r="D498" s="172">
        <v>0.69869999999999999</v>
      </c>
      <c r="E498" s="172">
        <v>0.69869999999999999</v>
      </c>
      <c r="F498" s="173">
        <v>1</v>
      </c>
      <c r="G498" s="172">
        <f t="shared" si="14"/>
        <v>0.69869999999999999</v>
      </c>
      <c r="H498" s="171">
        <v>1.2</v>
      </c>
      <c r="I498" s="174">
        <f t="shared" si="15"/>
        <v>0.83843999999999996</v>
      </c>
      <c r="J498" s="175" t="s">
        <v>1227</v>
      </c>
      <c r="K498" s="176" t="s">
        <v>1228</v>
      </c>
      <c r="L498" s="170"/>
    </row>
    <row r="499" spans="1:12" ht="11.25" customHeight="1">
      <c r="A499" s="151" t="s">
        <v>706</v>
      </c>
      <c r="B499" s="151" t="s">
        <v>1500</v>
      </c>
      <c r="C499" s="171">
        <v>5.07</v>
      </c>
      <c r="D499" s="172">
        <v>1.0074000000000001</v>
      </c>
      <c r="E499" s="172">
        <v>1.0074000000000001</v>
      </c>
      <c r="F499" s="173">
        <v>1</v>
      </c>
      <c r="G499" s="172">
        <f t="shared" si="14"/>
        <v>1.0074000000000001</v>
      </c>
      <c r="H499" s="171">
        <v>1.2</v>
      </c>
      <c r="I499" s="174">
        <f t="shared" si="15"/>
        <v>1.20888</v>
      </c>
      <c r="J499" s="175" t="s">
        <v>1227</v>
      </c>
      <c r="K499" s="176" t="s">
        <v>1228</v>
      </c>
      <c r="L499" s="170"/>
    </row>
    <row r="500" spans="1:12" ht="11.25" customHeight="1">
      <c r="A500" s="177" t="s">
        <v>707</v>
      </c>
      <c r="B500" s="177" t="s">
        <v>1500</v>
      </c>
      <c r="C500" s="178">
        <v>9.16</v>
      </c>
      <c r="D500" s="179">
        <v>1.8374999999999999</v>
      </c>
      <c r="E500" s="179">
        <v>1.8374999999999999</v>
      </c>
      <c r="F500" s="180">
        <v>1</v>
      </c>
      <c r="G500" s="179">
        <f t="shared" si="14"/>
        <v>1.8374999999999999</v>
      </c>
      <c r="H500" s="178">
        <v>1.2</v>
      </c>
      <c r="I500" s="181">
        <f t="shared" si="15"/>
        <v>2.2050000000000001</v>
      </c>
      <c r="J500" s="182" t="s">
        <v>1227</v>
      </c>
      <c r="K500" s="183" t="s">
        <v>1228</v>
      </c>
      <c r="L500" s="170"/>
    </row>
    <row r="501" spans="1:12" ht="11.25" customHeight="1">
      <c r="A501" s="163" t="s">
        <v>708</v>
      </c>
      <c r="B501" s="163" t="s">
        <v>1722</v>
      </c>
      <c r="C501" s="164">
        <v>2.83</v>
      </c>
      <c r="D501" s="165">
        <v>0.50409999999999999</v>
      </c>
      <c r="E501" s="165">
        <v>0.50409999999999999</v>
      </c>
      <c r="F501" s="166">
        <v>1</v>
      </c>
      <c r="G501" s="165">
        <f t="shared" si="14"/>
        <v>0.50409999999999999</v>
      </c>
      <c r="H501" s="164">
        <v>1.2</v>
      </c>
      <c r="I501" s="167">
        <f t="shared" si="15"/>
        <v>0.60492000000000001</v>
      </c>
      <c r="J501" s="168" t="s">
        <v>1227</v>
      </c>
      <c r="K501" s="169" t="s">
        <v>1228</v>
      </c>
      <c r="L501" s="170"/>
    </row>
    <row r="502" spans="1:12" ht="11.25" customHeight="1">
      <c r="A502" s="151" t="s">
        <v>709</v>
      </c>
      <c r="B502" s="151" t="s">
        <v>1722</v>
      </c>
      <c r="C502" s="171">
        <v>3.45</v>
      </c>
      <c r="D502" s="172">
        <v>0.67430000000000001</v>
      </c>
      <c r="E502" s="172">
        <v>0.67430000000000001</v>
      </c>
      <c r="F502" s="173">
        <v>1</v>
      </c>
      <c r="G502" s="172">
        <f t="shared" si="14"/>
        <v>0.67430000000000001</v>
      </c>
      <c r="H502" s="171">
        <v>1.2</v>
      </c>
      <c r="I502" s="174">
        <f t="shared" si="15"/>
        <v>0.80915999999999999</v>
      </c>
      <c r="J502" s="175" t="s">
        <v>1227</v>
      </c>
      <c r="K502" s="176" t="s">
        <v>1228</v>
      </c>
      <c r="L502" s="170"/>
    </row>
    <row r="503" spans="1:12" ht="11.25" customHeight="1">
      <c r="A503" s="151" t="s">
        <v>710</v>
      </c>
      <c r="B503" s="151" t="s">
        <v>1722</v>
      </c>
      <c r="C503" s="171">
        <v>5.19</v>
      </c>
      <c r="D503" s="172">
        <v>1.0095000000000001</v>
      </c>
      <c r="E503" s="172">
        <v>1.0095000000000001</v>
      </c>
      <c r="F503" s="173">
        <v>1</v>
      </c>
      <c r="G503" s="172">
        <f t="shared" si="14"/>
        <v>1.0095000000000001</v>
      </c>
      <c r="H503" s="171">
        <v>1.2</v>
      </c>
      <c r="I503" s="174">
        <f t="shared" si="15"/>
        <v>1.2114</v>
      </c>
      <c r="J503" s="175" t="s">
        <v>1227</v>
      </c>
      <c r="K503" s="176" t="s">
        <v>1228</v>
      </c>
      <c r="L503" s="170"/>
    </row>
    <row r="504" spans="1:12" ht="11.25" customHeight="1">
      <c r="A504" s="177" t="s">
        <v>711</v>
      </c>
      <c r="B504" s="177" t="s">
        <v>1722</v>
      </c>
      <c r="C504" s="178">
        <v>9.35</v>
      </c>
      <c r="D504" s="179">
        <v>1.8117000000000001</v>
      </c>
      <c r="E504" s="179">
        <v>1.8117000000000001</v>
      </c>
      <c r="F504" s="180">
        <v>1</v>
      </c>
      <c r="G504" s="179">
        <f t="shared" si="14"/>
        <v>1.8117000000000001</v>
      </c>
      <c r="H504" s="178">
        <v>1.2</v>
      </c>
      <c r="I504" s="181">
        <f t="shared" si="15"/>
        <v>2.1740400000000002</v>
      </c>
      <c r="J504" s="182" t="s">
        <v>1227</v>
      </c>
      <c r="K504" s="183" t="s">
        <v>1228</v>
      </c>
      <c r="L504" s="170"/>
    </row>
    <row r="505" spans="1:12" ht="11.25" customHeight="1">
      <c r="A505" s="163" t="s">
        <v>712</v>
      </c>
      <c r="B505" s="163" t="s">
        <v>1501</v>
      </c>
      <c r="C505" s="164">
        <v>3</v>
      </c>
      <c r="D505" s="165">
        <v>0.55030000000000001</v>
      </c>
      <c r="E505" s="165">
        <v>0.55030000000000001</v>
      </c>
      <c r="F505" s="166">
        <v>1</v>
      </c>
      <c r="G505" s="165">
        <f t="shared" si="14"/>
        <v>0.55030000000000001</v>
      </c>
      <c r="H505" s="164">
        <v>1.2</v>
      </c>
      <c r="I505" s="167">
        <f t="shared" si="15"/>
        <v>0.66035999999999995</v>
      </c>
      <c r="J505" s="168" t="s">
        <v>1227</v>
      </c>
      <c r="K505" s="169" t="s">
        <v>1228</v>
      </c>
      <c r="L505" s="170"/>
    </row>
    <row r="506" spans="1:12" ht="11.25" customHeight="1">
      <c r="A506" s="151" t="s">
        <v>713</v>
      </c>
      <c r="B506" s="151" t="s">
        <v>1501</v>
      </c>
      <c r="C506" s="171">
        <v>3.88</v>
      </c>
      <c r="D506" s="172">
        <v>0.71650000000000003</v>
      </c>
      <c r="E506" s="172">
        <v>0.71650000000000003</v>
      </c>
      <c r="F506" s="173">
        <v>1</v>
      </c>
      <c r="G506" s="172">
        <f t="shared" si="14"/>
        <v>0.71650000000000003</v>
      </c>
      <c r="H506" s="171">
        <v>1.2</v>
      </c>
      <c r="I506" s="174">
        <f t="shared" si="15"/>
        <v>0.85980000000000001</v>
      </c>
      <c r="J506" s="175" t="s">
        <v>1227</v>
      </c>
      <c r="K506" s="176" t="s">
        <v>1228</v>
      </c>
      <c r="L506" s="170"/>
    </row>
    <row r="507" spans="1:12" ht="11.25" customHeight="1">
      <c r="A507" s="151" t="s">
        <v>714</v>
      </c>
      <c r="B507" s="151" t="s">
        <v>1501</v>
      </c>
      <c r="C507" s="171">
        <v>5.82</v>
      </c>
      <c r="D507" s="172">
        <v>1.0419</v>
      </c>
      <c r="E507" s="172">
        <v>1.0419</v>
      </c>
      <c r="F507" s="173">
        <v>1</v>
      </c>
      <c r="G507" s="172">
        <f t="shared" si="14"/>
        <v>1.0419</v>
      </c>
      <c r="H507" s="171">
        <v>1.2</v>
      </c>
      <c r="I507" s="174">
        <f t="shared" si="15"/>
        <v>1.2502800000000001</v>
      </c>
      <c r="J507" s="175" t="s">
        <v>1227</v>
      </c>
      <c r="K507" s="176" t="s">
        <v>1228</v>
      </c>
      <c r="L507" s="170"/>
    </row>
    <row r="508" spans="1:12" ht="11.25" customHeight="1">
      <c r="A508" s="177" t="s">
        <v>715</v>
      </c>
      <c r="B508" s="177" t="s">
        <v>1501</v>
      </c>
      <c r="C508" s="178">
        <v>10.92</v>
      </c>
      <c r="D508" s="179">
        <v>1.8087</v>
      </c>
      <c r="E508" s="179">
        <v>1.8087</v>
      </c>
      <c r="F508" s="180">
        <v>1</v>
      </c>
      <c r="G508" s="179">
        <f t="shared" si="14"/>
        <v>1.8087</v>
      </c>
      <c r="H508" s="178">
        <v>1.2</v>
      </c>
      <c r="I508" s="181">
        <f t="shared" si="15"/>
        <v>2.1704400000000001</v>
      </c>
      <c r="J508" s="182" t="s">
        <v>1227</v>
      </c>
      <c r="K508" s="183" t="s">
        <v>1228</v>
      </c>
      <c r="L508" s="170"/>
    </row>
    <row r="509" spans="1:12" ht="11.25" customHeight="1">
      <c r="A509" s="163" t="s">
        <v>716</v>
      </c>
      <c r="B509" s="163" t="s">
        <v>1502</v>
      </c>
      <c r="C509" s="164">
        <v>2.88</v>
      </c>
      <c r="D509" s="165">
        <v>0.59630000000000005</v>
      </c>
      <c r="E509" s="165">
        <v>0.59630000000000005</v>
      </c>
      <c r="F509" s="166">
        <v>1</v>
      </c>
      <c r="G509" s="165">
        <f t="shared" si="14"/>
        <v>0.59630000000000005</v>
      </c>
      <c r="H509" s="164">
        <v>1.2</v>
      </c>
      <c r="I509" s="167">
        <f t="shared" si="15"/>
        <v>0.71555999999999997</v>
      </c>
      <c r="J509" s="168" t="s">
        <v>1227</v>
      </c>
      <c r="K509" s="169" t="s">
        <v>1228</v>
      </c>
      <c r="L509" s="170"/>
    </row>
    <row r="510" spans="1:12" ht="11.25" customHeight="1">
      <c r="A510" s="151" t="s">
        <v>717</v>
      </c>
      <c r="B510" s="151" t="s">
        <v>1502</v>
      </c>
      <c r="C510" s="171">
        <v>3.63</v>
      </c>
      <c r="D510" s="172">
        <v>0.73199999999999998</v>
      </c>
      <c r="E510" s="172">
        <v>0.73199999999999998</v>
      </c>
      <c r="F510" s="173">
        <v>1</v>
      </c>
      <c r="G510" s="172">
        <f t="shared" si="14"/>
        <v>0.73199999999999998</v>
      </c>
      <c r="H510" s="171">
        <v>1.2</v>
      </c>
      <c r="I510" s="174">
        <f t="shared" si="15"/>
        <v>0.87839999999999996</v>
      </c>
      <c r="J510" s="175" t="s">
        <v>1227</v>
      </c>
      <c r="K510" s="176" t="s">
        <v>1228</v>
      </c>
      <c r="L510" s="170"/>
    </row>
    <row r="511" spans="1:12" ht="11.25" customHeight="1">
      <c r="A511" s="151" t="s">
        <v>718</v>
      </c>
      <c r="B511" s="151" t="s">
        <v>1502</v>
      </c>
      <c r="C511" s="171">
        <v>5.6</v>
      </c>
      <c r="D511" s="172">
        <v>1.0437000000000001</v>
      </c>
      <c r="E511" s="172">
        <v>1.0437000000000001</v>
      </c>
      <c r="F511" s="173">
        <v>1</v>
      </c>
      <c r="G511" s="172">
        <f t="shared" si="14"/>
        <v>1.0437000000000001</v>
      </c>
      <c r="H511" s="171">
        <v>1.2</v>
      </c>
      <c r="I511" s="174">
        <f t="shared" si="15"/>
        <v>1.25244</v>
      </c>
      <c r="J511" s="175" t="s">
        <v>1227</v>
      </c>
      <c r="K511" s="176" t="s">
        <v>1228</v>
      </c>
      <c r="L511" s="170"/>
    </row>
    <row r="512" spans="1:12" ht="11.25" customHeight="1">
      <c r="A512" s="177" t="s">
        <v>719</v>
      </c>
      <c r="B512" s="177" t="s">
        <v>1502</v>
      </c>
      <c r="C512" s="178">
        <v>7.77</v>
      </c>
      <c r="D512" s="179">
        <v>1.5327999999999999</v>
      </c>
      <c r="E512" s="179">
        <v>1.5327999999999999</v>
      </c>
      <c r="F512" s="180">
        <v>1</v>
      </c>
      <c r="G512" s="179">
        <f t="shared" si="14"/>
        <v>1.5327999999999999</v>
      </c>
      <c r="H512" s="178">
        <v>1.2</v>
      </c>
      <c r="I512" s="181">
        <f t="shared" si="15"/>
        <v>1.8393600000000001</v>
      </c>
      <c r="J512" s="182" t="s">
        <v>1227</v>
      </c>
      <c r="K512" s="183" t="s">
        <v>1228</v>
      </c>
      <c r="L512" s="170"/>
    </row>
    <row r="513" spans="1:12" ht="11.25" customHeight="1">
      <c r="A513" s="163" t="s">
        <v>720</v>
      </c>
      <c r="B513" s="163" t="s">
        <v>1503</v>
      </c>
      <c r="C513" s="164">
        <v>2.6</v>
      </c>
      <c r="D513" s="165">
        <v>0.4602</v>
      </c>
      <c r="E513" s="165">
        <v>0.4602</v>
      </c>
      <c r="F513" s="166">
        <v>1</v>
      </c>
      <c r="G513" s="165">
        <f t="shared" si="14"/>
        <v>0.4602</v>
      </c>
      <c r="H513" s="164">
        <v>1.2</v>
      </c>
      <c r="I513" s="167">
        <f t="shared" si="15"/>
        <v>0.55223999999999995</v>
      </c>
      <c r="J513" s="168" t="s">
        <v>1227</v>
      </c>
      <c r="K513" s="169" t="s">
        <v>1228</v>
      </c>
      <c r="L513" s="170"/>
    </row>
    <row r="514" spans="1:12" ht="11.25" customHeight="1">
      <c r="A514" s="151" t="s">
        <v>721</v>
      </c>
      <c r="B514" s="151" t="s">
        <v>1503</v>
      </c>
      <c r="C514" s="171">
        <v>3.52</v>
      </c>
      <c r="D514" s="172">
        <v>0.59719999999999995</v>
      </c>
      <c r="E514" s="172">
        <v>0.59719999999999995</v>
      </c>
      <c r="F514" s="173">
        <v>1</v>
      </c>
      <c r="G514" s="172">
        <f t="shared" si="14"/>
        <v>0.59719999999999995</v>
      </c>
      <c r="H514" s="171">
        <v>1.2</v>
      </c>
      <c r="I514" s="174">
        <f t="shared" si="15"/>
        <v>0.71664000000000005</v>
      </c>
      <c r="J514" s="175" t="s">
        <v>1227</v>
      </c>
      <c r="K514" s="176" t="s">
        <v>1228</v>
      </c>
      <c r="L514" s="170"/>
    </row>
    <row r="515" spans="1:12" ht="11.25" customHeight="1">
      <c r="A515" s="151" t="s">
        <v>722</v>
      </c>
      <c r="B515" s="151" t="s">
        <v>1503</v>
      </c>
      <c r="C515" s="171">
        <v>5.49</v>
      </c>
      <c r="D515" s="172">
        <v>0.90149999999999997</v>
      </c>
      <c r="E515" s="172">
        <v>0.90149999999999997</v>
      </c>
      <c r="F515" s="173">
        <v>1</v>
      </c>
      <c r="G515" s="172">
        <f t="shared" si="14"/>
        <v>0.90149999999999997</v>
      </c>
      <c r="H515" s="171">
        <v>1.2</v>
      </c>
      <c r="I515" s="174">
        <f t="shared" si="15"/>
        <v>1.0818000000000001</v>
      </c>
      <c r="J515" s="175" t="s">
        <v>1227</v>
      </c>
      <c r="K515" s="176" t="s">
        <v>1228</v>
      </c>
      <c r="L515" s="170"/>
    </row>
    <row r="516" spans="1:12" ht="11.25" customHeight="1">
      <c r="A516" s="177" t="s">
        <v>723</v>
      </c>
      <c r="B516" s="177" t="s">
        <v>1503</v>
      </c>
      <c r="C516" s="178">
        <v>9.0299999999999994</v>
      </c>
      <c r="D516" s="179">
        <v>1.5758000000000001</v>
      </c>
      <c r="E516" s="179">
        <v>1.5758000000000001</v>
      </c>
      <c r="F516" s="180">
        <v>1</v>
      </c>
      <c r="G516" s="179">
        <f t="shared" si="14"/>
        <v>1.5758000000000001</v>
      </c>
      <c r="H516" s="178">
        <v>1.2</v>
      </c>
      <c r="I516" s="181">
        <f t="shared" si="15"/>
        <v>1.89096</v>
      </c>
      <c r="J516" s="182" t="s">
        <v>1227</v>
      </c>
      <c r="K516" s="183" t="s">
        <v>1228</v>
      </c>
      <c r="L516" s="170"/>
    </row>
    <row r="517" spans="1:12" ht="11.25" customHeight="1">
      <c r="A517" s="163" t="s">
        <v>724</v>
      </c>
      <c r="B517" s="163" t="s">
        <v>1723</v>
      </c>
      <c r="C517" s="164">
        <v>3.1</v>
      </c>
      <c r="D517" s="165">
        <v>0.53100000000000003</v>
      </c>
      <c r="E517" s="165">
        <v>0.53100000000000003</v>
      </c>
      <c r="F517" s="166">
        <v>1</v>
      </c>
      <c r="G517" s="165">
        <f t="shared" si="14"/>
        <v>0.53100000000000003</v>
      </c>
      <c r="H517" s="164">
        <v>1.2</v>
      </c>
      <c r="I517" s="167">
        <f t="shared" si="15"/>
        <v>0.63719999999999999</v>
      </c>
      <c r="J517" s="168" t="s">
        <v>1227</v>
      </c>
      <c r="K517" s="169" t="s">
        <v>1228</v>
      </c>
      <c r="L517" s="170"/>
    </row>
    <row r="518" spans="1:12" ht="11.25" customHeight="1">
      <c r="A518" s="151" t="s">
        <v>725</v>
      </c>
      <c r="B518" s="151" t="s">
        <v>1723</v>
      </c>
      <c r="C518" s="171">
        <v>4.2</v>
      </c>
      <c r="D518" s="172">
        <v>0.70430000000000004</v>
      </c>
      <c r="E518" s="172">
        <v>0.70430000000000004</v>
      </c>
      <c r="F518" s="173">
        <v>1</v>
      </c>
      <c r="G518" s="172">
        <f t="shared" si="14"/>
        <v>0.70430000000000004</v>
      </c>
      <c r="H518" s="171">
        <v>1.2</v>
      </c>
      <c r="I518" s="174">
        <f t="shared" si="15"/>
        <v>0.84516000000000002</v>
      </c>
      <c r="J518" s="175" t="s">
        <v>1227</v>
      </c>
      <c r="K518" s="176" t="s">
        <v>1228</v>
      </c>
      <c r="L518" s="170"/>
    </row>
    <row r="519" spans="1:12" ht="11.25" customHeight="1">
      <c r="A519" s="151" t="s">
        <v>726</v>
      </c>
      <c r="B519" s="151" t="s">
        <v>1723</v>
      </c>
      <c r="C519" s="171">
        <v>6.3</v>
      </c>
      <c r="D519" s="172">
        <v>1.0277000000000001</v>
      </c>
      <c r="E519" s="172">
        <v>1.0277000000000001</v>
      </c>
      <c r="F519" s="173">
        <v>1</v>
      </c>
      <c r="G519" s="172">
        <f t="shared" si="14"/>
        <v>1.0277000000000001</v>
      </c>
      <c r="H519" s="171">
        <v>1.2</v>
      </c>
      <c r="I519" s="174">
        <f t="shared" si="15"/>
        <v>1.2332399999999999</v>
      </c>
      <c r="J519" s="175" t="s">
        <v>1227</v>
      </c>
      <c r="K519" s="176" t="s">
        <v>1228</v>
      </c>
      <c r="L519" s="170"/>
    </row>
    <row r="520" spans="1:12" ht="11.25" customHeight="1">
      <c r="A520" s="177" t="s">
        <v>727</v>
      </c>
      <c r="B520" s="177" t="s">
        <v>1723</v>
      </c>
      <c r="C520" s="178">
        <v>10.6</v>
      </c>
      <c r="D520" s="179">
        <v>1.7602</v>
      </c>
      <c r="E520" s="179">
        <v>1.7602</v>
      </c>
      <c r="F520" s="180">
        <v>1</v>
      </c>
      <c r="G520" s="179">
        <f t="shared" si="14"/>
        <v>1.7602</v>
      </c>
      <c r="H520" s="178">
        <v>1.2</v>
      </c>
      <c r="I520" s="181">
        <f t="shared" si="15"/>
        <v>2.1122399999999999</v>
      </c>
      <c r="J520" s="182" t="s">
        <v>1227</v>
      </c>
      <c r="K520" s="183" t="s">
        <v>1228</v>
      </c>
      <c r="L520" s="170"/>
    </row>
    <row r="521" spans="1:12" ht="11.25" customHeight="1">
      <c r="A521" s="163" t="s">
        <v>728</v>
      </c>
      <c r="B521" s="163" t="s">
        <v>1724</v>
      </c>
      <c r="C521" s="164">
        <v>2.29</v>
      </c>
      <c r="D521" s="165">
        <v>0.45250000000000001</v>
      </c>
      <c r="E521" s="165">
        <v>0.45250000000000001</v>
      </c>
      <c r="F521" s="166">
        <v>1</v>
      </c>
      <c r="G521" s="165">
        <f t="shared" si="14"/>
        <v>0.45250000000000001</v>
      </c>
      <c r="H521" s="164">
        <v>1.2</v>
      </c>
      <c r="I521" s="167">
        <f t="shared" si="15"/>
        <v>0.54300000000000004</v>
      </c>
      <c r="J521" s="168" t="s">
        <v>1227</v>
      </c>
      <c r="K521" s="169" t="s">
        <v>1228</v>
      </c>
      <c r="L521" s="170"/>
    </row>
    <row r="522" spans="1:12" ht="11.25" customHeight="1">
      <c r="A522" s="151" t="s">
        <v>729</v>
      </c>
      <c r="B522" s="151" t="s">
        <v>1724</v>
      </c>
      <c r="C522" s="171">
        <v>2.91</v>
      </c>
      <c r="D522" s="172">
        <v>0.57050000000000001</v>
      </c>
      <c r="E522" s="172">
        <v>0.57050000000000001</v>
      </c>
      <c r="F522" s="173">
        <v>1</v>
      </c>
      <c r="G522" s="172">
        <f t="shared" si="14"/>
        <v>0.57050000000000001</v>
      </c>
      <c r="H522" s="171">
        <v>1.2</v>
      </c>
      <c r="I522" s="174">
        <f t="shared" si="15"/>
        <v>0.68459999999999999</v>
      </c>
      <c r="J522" s="175" t="s">
        <v>1227</v>
      </c>
      <c r="K522" s="176" t="s">
        <v>1228</v>
      </c>
      <c r="L522" s="170"/>
    </row>
    <row r="523" spans="1:12" ht="11.25" customHeight="1">
      <c r="A523" s="151" t="s">
        <v>730</v>
      </c>
      <c r="B523" s="151" t="s">
        <v>1724</v>
      </c>
      <c r="C523" s="171">
        <v>4.6399999999999997</v>
      </c>
      <c r="D523" s="172">
        <v>0.82399999999999995</v>
      </c>
      <c r="E523" s="172">
        <v>0.82399999999999995</v>
      </c>
      <c r="F523" s="173">
        <v>1</v>
      </c>
      <c r="G523" s="172">
        <f t="shared" si="14"/>
        <v>0.82399999999999995</v>
      </c>
      <c r="H523" s="171">
        <v>1.2</v>
      </c>
      <c r="I523" s="174">
        <f t="shared" si="15"/>
        <v>0.98880000000000001</v>
      </c>
      <c r="J523" s="175" t="s">
        <v>1227</v>
      </c>
      <c r="K523" s="176" t="s">
        <v>1228</v>
      </c>
      <c r="L523" s="170"/>
    </row>
    <row r="524" spans="1:12" ht="11.25" customHeight="1">
      <c r="A524" s="177" t="s">
        <v>731</v>
      </c>
      <c r="B524" s="177" t="s">
        <v>1724</v>
      </c>
      <c r="C524" s="178">
        <v>8.3000000000000007</v>
      </c>
      <c r="D524" s="179">
        <v>1.4587000000000001</v>
      </c>
      <c r="E524" s="179">
        <v>1.4587000000000001</v>
      </c>
      <c r="F524" s="180">
        <v>1</v>
      </c>
      <c r="G524" s="179">
        <f t="shared" si="14"/>
        <v>1.4587000000000001</v>
      </c>
      <c r="H524" s="178">
        <v>1.2</v>
      </c>
      <c r="I524" s="181">
        <f t="shared" si="15"/>
        <v>1.75044</v>
      </c>
      <c r="J524" s="182" t="s">
        <v>1227</v>
      </c>
      <c r="K524" s="183" t="s">
        <v>1228</v>
      </c>
      <c r="L524" s="170"/>
    </row>
    <row r="525" spans="1:12" ht="11.25" customHeight="1">
      <c r="A525" s="163" t="s">
        <v>732</v>
      </c>
      <c r="B525" s="163" t="s">
        <v>1504</v>
      </c>
      <c r="C525" s="164">
        <v>2.08</v>
      </c>
      <c r="D525" s="165">
        <v>0.45910000000000001</v>
      </c>
      <c r="E525" s="165">
        <v>0.45910000000000001</v>
      </c>
      <c r="F525" s="166">
        <v>1</v>
      </c>
      <c r="G525" s="165">
        <f t="shared" ref="G525:G588" si="16">ROUND(F525*D525,5)</f>
        <v>0.45910000000000001</v>
      </c>
      <c r="H525" s="164">
        <v>1.2</v>
      </c>
      <c r="I525" s="167">
        <f t="shared" ref="I525:I588" si="17">ROUND(H525*G525,5)</f>
        <v>0.55091999999999997</v>
      </c>
      <c r="J525" s="168" t="s">
        <v>1227</v>
      </c>
      <c r="K525" s="169" t="s">
        <v>1228</v>
      </c>
      <c r="L525" s="170"/>
    </row>
    <row r="526" spans="1:12" ht="11.25" customHeight="1">
      <c r="A526" s="151" t="s">
        <v>733</v>
      </c>
      <c r="B526" s="151" t="s">
        <v>1504</v>
      </c>
      <c r="C526" s="171">
        <v>2.69</v>
      </c>
      <c r="D526" s="172">
        <v>0.59599999999999997</v>
      </c>
      <c r="E526" s="172">
        <v>0.59599999999999997</v>
      </c>
      <c r="F526" s="173">
        <v>1</v>
      </c>
      <c r="G526" s="172">
        <f t="shared" si="16"/>
        <v>0.59599999999999997</v>
      </c>
      <c r="H526" s="171">
        <v>1.2</v>
      </c>
      <c r="I526" s="174">
        <f t="shared" si="17"/>
        <v>0.71519999999999995</v>
      </c>
      <c r="J526" s="175" t="s">
        <v>1227</v>
      </c>
      <c r="K526" s="176" t="s">
        <v>1228</v>
      </c>
      <c r="L526" s="170"/>
    </row>
    <row r="527" spans="1:12" ht="11.25" customHeight="1">
      <c r="A527" s="151" t="s">
        <v>734</v>
      </c>
      <c r="B527" s="151" t="s">
        <v>1504</v>
      </c>
      <c r="C527" s="171">
        <v>3.95</v>
      </c>
      <c r="D527" s="172">
        <v>0.77249999999999996</v>
      </c>
      <c r="E527" s="172">
        <v>0.77249999999999996</v>
      </c>
      <c r="F527" s="173">
        <v>1</v>
      </c>
      <c r="G527" s="172">
        <f t="shared" si="16"/>
        <v>0.77249999999999996</v>
      </c>
      <c r="H527" s="171">
        <v>1.2</v>
      </c>
      <c r="I527" s="174">
        <f t="shared" si="17"/>
        <v>0.92700000000000005</v>
      </c>
      <c r="J527" s="175" t="s">
        <v>1227</v>
      </c>
      <c r="K527" s="176" t="s">
        <v>1228</v>
      </c>
      <c r="L527" s="170"/>
    </row>
    <row r="528" spans="1:12" ht="11.25" customHeight="1">
      <c r="A528" s="177" t="s">
        <v>735</v>
      </c>
      <c r="B528" s="177" t="s">
        <v>1504</v>
      </c>
      <c r="C528" s="178">
        <v>6.31</v>
      </c>
      <c r="D528" s="179">
        <v>1.1731</v>
      </c>
      <c r="E528" s="179">
        <v>1.1731</v>
      </c>
      <c r="F528" s="180">
        <v>1</v>
      </c>
      <c r="G528" s="179">
        <f t="shared" si="16"/>
        <v>1.1731</v>
      </c>
      <c r="H528" s="178">
        <v>1.2</v>
      </c>
      <c r="I528" s="181">
        <f t="shared" si="17"/>
        <v>1.4077200000000001</v>
      </c>
      <c r="J528" s="182" t="s">
        <v>1227</v>
      </c>
      <c r="K528" s="183" t="s">
        <v>1228</v>
      </c>
      <c r="L528" s="170"/>
    </row>
    <row r="529" spans="1:12" ht="11.25" customHeight="1">
      <c r="A529" s="163" t="s">
        <v>736</v>
      </c>
      <c r="B529" s="163" t="s">
        <v>1725</v>
      </c>
      <c r="C529" s="164">
        <v>3.07</v>
      </c>
      <c r="D529" s="165">
        <v>0.55389999999999995</v>
      </c>
      <c r="E529" s="165">
        <v>0.55389999999999995</v>
      </c>
      <c r="F529" s="166">
        <v>1</v>
      </c>
      <c r="G529" s="165">
        <f t="shared" si="16"/>
        <v>0.55389999999999995</v>
      </c>
      <c r="H529" s="164">
        <v>1.2</v>
      </c>
      <c r="I529" s="167">
        <f t="shared" si="17"/>
        <v>0.66468000000000005</v>
      </c>
      <c r="J529" s="168" t="s">
        <v>1227</v>
      </c>
      <c r="K529" s="169" t="s">
        <v>1228</v>
      </c>
      <c r="L529" s="170"/>
    </row>
    <row r="530" spans="1:12" ht="11.25" customHeight="1">
      <c r="A530" s="151" t="s">
        <v>737</v>
      </c>
      <c r="B530" s="151" t="s">
        <v>1725</v>
      </c>
      <c r="C530" s="171">
        <v>3.88</v>
      </c>
      <c r="D530" s="172">
        <v>0.70430000000000004</v>
      </c>
      <c r="E530" s="172">
        <v>0.70430000000000004</v>
      </c>
      <c r="F530" s="173">
        <v>1</v>
      </c>
      <c r="G530" s="172">
        <f t="shared" si="16"/>
        <v>0.70430000000000004</v>
      </c>
      <c r="H530" s="171">
        <v>1.2</v>
      </c>
      <c r="I530" s="174">
        <f t="shared" si="17"/>
        <v>0.84516000000000002</v>
      </c>
      <c r="J530" s="175" t="s">
        <v>1227</v>
      </c>
      <c r="K530" s="176" t="s">
        <v>1228</v>
      </c>
      <c r="L530" s="170"/>
    </row>
    <row r="531" spans="1:12" ht="11.25" customHeight="1">
      <c r="A531" s="151" t="s">
        <v>738</v>
      </c>
      <c r="B531" s="151" t="s">
        <v>1725</v>
      </c>
      <c r="C531" s="171">
        <v>5.84</v>
      </c>
      <c r="D531" s="172">
        <v>1.0139</v>
      </c>
      <c r="E531" s="172">
        <v>1.0139</v>
      </c>
      <c r="F531" s="173">
        <v>1</v>
      </c>
      <c r="G531" s="172">
        <f t="shared" si="16"/>
        <v>1.0139</v>
      </c>
      <c r="H531" s="171">
        <v>1.2</v>
      </c>
      <c r="I531" s="174">
        <f t="shared" si="17"/>
        <v>1.21668</v>
      </c>
      <c r="J531" s="175" t="s">
        <v>1227</v>
      </c>
      <c r="K531" s="176" t="s">
        <v>1228</v>
      </c>
      <c r="L531" s="170"/>
    </row>
    <row r="532" spans="1:12" ht="11.25" customHeight="1">
      <c r="A532" s="177" t="s">
        <v>739</v>
      </c>
      <c r="B532" s="177" t="s">
        <v>1725</v>
      </c>
      <c r="C532" s="178">
        <v>10.28</v>
      </c>
      <c r="D532" s="179">
        <v>1.8217000000000001</v>
      </c>
      <c r="E532" s="179">
        <v>1.8217000000000001</v>
      </c>
      <c r="F532" s="180">
        <v>1</v>
      </c>
      <c r="G532" s="179">
        <f t="shared" si="16"/>
        <v>1.8217000000000001</v>
      </c>
      <c r="H532" s="178">
        <v>1.2</v>
      </c>
      <c r="I532" s="181">
        <f t="shared" si="17"/>
        <v>2.1860400000000002</v>
      </c>
      <c r="J532" s="182" t="s">
        <v>1227</v>
      </c>
      <c r="K532" s="183" t="s">
        <v>1228</v>
      </c>
      <c r="L532" s="170"/>
    </row>
    <row r="533" spans="1:12" ht="11.25" customHeight="1">
      <c r="A533" s="163" t="s">
        <v>740</v>
      </c>
      <c r="B533" s="163" t="s">
        <v>1726</v>
      </c>
      <c r="C533" s="164">
        <v>2.52</v>
      </c>
      <c r="D533" s="165">
        <v>0.57140000000000002</v>
      </c>
      <c r="E533" s="165">
        <v>0.57140000000000002</v>
      </c>
      <c r="F533" s="166">
        <v>1</v>
      </c>
      <c r="G533" s="165">
        <f t="shared" si="16"/>
        <v>0.57140000000000002</v>
      </c>
      <c r="H533" s="164">
        <v>1.2</v>
      </c>
      <c r="I533" s="167">
        <f t="shared" si="17"/>
        <v>0.68567999999999996</v>
      </c>
      <c r="J533" s="168" t="s">
        <v>1227</v>
      </c>
      <c r="K533" s="169" t="s">
        <v>1228</v>
      </c>
      <c r="L533" s="170"/>
    </row>
    <row r="534" spans="1:12" ht="11.25" customHeight="1">
      <c r="A534" s="151" t="s">
        <v>741</v>
      </c>
      <c r="B534" s="151" t="s">
        <v>1726</v>
      </c>
      <c r="C534" s="171">
        <v>3.35</v>
      </c>
      <c r="D534" s="172">
        <v>0.74319999999999997</v>
      </c>
      <c r="E534" s="172">
        <v>0.74319999999999997</v>
      </c>
      <c r="F534" s="173">
        <v>1</v>
      </c>
      <c r="G534" s="172">
        <f t="shared" si="16"/>
        <v>0.74319999999999997</v>
      </c>
      <c r="H534" s="171">
        <v>1.2</v>
      </c>
      <c r="I534" s="174">
        <f t="shared" si="17"/>
        <v>0.89183999999999997</v>
      </c>
      <c r="J534" s="175" t="s">
        <v>1227</v>
      </c>
      <c r="K534" s="176" t="s">
        <v>1228</v>
      </c>
      <c r="L534" s="170"/>
    </row>
    <row r="535" spans="1:12" ht="11.25" customHeight="1">
      <c r="A535" s="151" t="s">
        <v>742</v>
      </c>
      <c r="B535" s="151" t="s">
        <v>1726</v>
      </c>
      <c r="C535" s="171">
        <v>5.03</v>
      </c>
      <c r="D535" s="172">
        <v>1.0609</v>
      </c>
      <c r="E535" s="172">
        <v>1.0609</v>
      </c>
      <c r="F535" s="173">
        <v>1</v>
      </c>
      <c r="G535" s="172">
        <f t="shared" si="16"/>
        <v>1.0609</v>
      </c>
      <c r="H535" s="171">
        <v>1.2</v>
      </c>
      <c r="I535" s="174">
        <f t="shared" si="17"/>
        <v>1.27308</v>
      </c>
      <c r="J535" s="175" t="s">
        <v>1227</v>
      </c>
      <c r="K535" s="176" t="s">
        <v>1228</v>
      </c>
      <c r="L535" s="170"/>
    </row>
    <row r="536" spans="1:12" ht="11.25" customHeight="1">
      <c r="A536" s="177" t="s">
        <v>743</v>
      </c>
      <c r="B536" s="177" t="s">
        <v>1726</v>
      </c>
      <c r="C536" s="178">
        <v>7.94</v>
      </c>
      <c r="D536" s="179">
        <v>1.7686999999999999</v>
      </c>
      <c r="E536" s="179">
        <v>1.7686999999999999</v>
      </c>
      <c r="F536" s="180">
        <v>1</v>
      </c>
      <c r="G536" s="179">
        <f t="shared" si="16"/>
        <v>1.7686999999999999</v>
      </c>
      <c r="H536" s="178">
        <v>1.2</v>
      </c>
      <c r="I536" s="181">
        <f t="shared" si="17"/>
        <v>2.1224400000000001</v>
      </c>
      <c r="J536" s="182" t="s">
        <v>1227</v>
      </c>
      <c r="K536" s="183" t="s">
        <v>1228</v>
      </c>
      <c r="L536" s="170"/>
    </row>
    <row r="537" spans="1:12" ht="11.25" customHeight="1">
      <c r="A537" s="163" t="s">
        <v>744</v>
      </c>
      <c r="B537" s="163" t="s">
        <v>1505</v>
      </c>
      <c r="C537" s="164">
        <v>2.4900000000000002</v>
      </c>
      <c r="D537" s="165">
        <v>0.50370000000000004</v>
      </c>
      <c r="E537" s="165">
        <v>0.50370000000000004</v>
      </c>
      <c r="F537" s="166">
        <v>1</v>
      </c>
      <c r="G537" s="165">
        <f t="shared" si="16"/>
        <v>0.50370000000000004</v>
      </c>
      <c r="H537" s="164">
        <v>1.2</v>
      </c>
      <c r="I537" s="167">
        <f t="shared" si="17"/>
        <v>0.60443999999999998</v>
      </c>
      <c r="J537" s="168" t="s">
        <v>1227</v>
      </c>
      <c r="K537" s="169" t="s">
        <v>1228</v>
      </c>
      <c r="L537" s="170"/>
    </row>
    <row r="538" spans="1:12" ht="11.25" customHeight="1">
      <c r="A538" s="151" t="s">
        <v>745</v>
      </c>
      <c r="B538" s="151" t="s">
        <v>1505</v>
      </c>
      <c r="C538" s="171">
        <v>3.49</v>
      </c>
      <c r="D538" s="172">
        <v>0.69379999999999997</v>
      </c>
      <c r="E538" s="172">
        <v>0.69379999999999997</v>
      </c>
      <c r="F538" s="173">
        <v>1</v>
      </c>
      <c r="G538" s="172">
        <f t="shared" si="16"/>
        <v>0.69379999999999997</v>
      </c>
      <c r="H538" s="171">
        <v>1.2</v>
      </c>
      <c r="I538" s="174">
        <f t="shared" si="17"/>
        <v>0.83255999999999997</v>
      </c>
      <c r="J538" s="175" t="s">
        <v>1227</v>
      </c>
      <c r="K538" s="176" t="s">
        <v>1228</v>
      </c>
      <c r="L538" s="170"/>
    </row>
    <row r="539" spans="1:12" ht="11.25" customHeight="1">
      <c r="A539" s="151" t="s">
        <v>746</v>
      </c>
      <c r="B539" s="151" t="s">
        <v>1505</v>
      </c>
      <c r="C539" s="171">
        <v>5.3</v>
      </c>
      <c r="D539" s="172">
        <v>0.99929999999999997</v>
      </c>
      <c r="E539" s="172">
        <v>0.99929999999999997</v>
      </c>
      <c r="F539" s="173">
        <v>1</v>
      </c>
      <c r="G539" s="172">
        <f t="shared" si="16"/>
        <v>0.99929999999999997</v>
      </c>
      <c r="H539" s="171">
        <v>1.2</v>
      </c>
      <c r="I539" s="174">
        <f t="shared" si="17"/>
        <v>1.19916</v>
      </c>
      <c r="J539" s="175" t="s">
        <v>1227</v>
      </c>
      <c r="K539" s="176" t="s">
        <v>1228</v>
      </c>
      <c r="L539" s="170"/>
    </row>
    <row r="540" spans="1:12" ht="11.25" customHeight="1">
      <c r="A540" s="177" t="s">
        <v>747</v>
      </c>
      <c r="B540" s="177" t="s">
        <v>1505</v>
      </c>
      <c r="C540" s="178">
        <v>8.7100000000000009</v>
      </c>
      <c r="D540" s="179">
        <v>1.6655</v>
      </c>
      <c r="E540" s="179">
        <v>1.6655</v>
      </c>
      <c r="F540" s="180">
        <v>1</v>
      </c>
      <c r="G540" s="179">
        <f t="shared" si="16"/>
        <v>1.6655</v>
      </c>
      <c r="H540" s="178">
        <v>1.2</v>
      </c>
      <c r="I540" s="181">
        <f t="shared" si="17"/>
        <v>1.9985999999999999</v>
      </c>
      <c r="J540" s="182" t="s">
        <v>1227</v>
      </c>
      <c r="K540" s="183" t="s">
        <v>1228</v>
      </c>
      <c r="L540" s="170"/>
    </row>
    <row r="541" spans="1:12" ht="11.25" customHeight="1">
      <c r="A541" s="163" t="s">
        <v>748</v>
      </c>
      <c r="B541" s="163" t="s">
        <v>1727</v>
      </c>
      <c r="C541" s="164">
        <v>3.3</v>
      </c>
      <c r="D541" s="165">
        <v>1.6680999999999999</v>
      </c>
      <c r="E541" s="165">
        <v>1.6680999999999999</v>
      </c>
      <c r="F541" s="166">
        <v>1</v>
      </c>
      <c r="G541" s="165">
        <f t="shared" si="16"/>
        <v>1.6680999999999999</v>
      </c>
      <c r="H541" s="164">
        <v>1.2</v>
      </c>
      <c r="I541" s="167">
        <f t="shared" si="17"/>
        <v>2.0017200000000002</v>
      </c>
      <c r="J541" s="168" t="s">
        <v>1227</v>
      </c>
      <c r="K541" s="169" t="s">
        <v>1228</v>
      </c>
      <c r="L541" s="170"/>
    </row>
    <row r="542" spans="1:12" ht="11.25" customHeight="1">
      <c r="A542" s="151" t="s">
        <v>749</v>
      </c>
      <c r="B542" s="151" t="s">
        <v>1727</v>
      </c>
      <c r="C542" s="171">
        <v>5.95</v>
      </c>
      <c r="D542" s="172">
        <v>2.3706999999999998</v>
      </c>
      <c r="E542" s="172">
        <v>2.3706999999999998</v>
      </c>
      <c r="F542" s="173">
        <v>1</v>
      </c>
      <c r="G542" s="172">
        <f t="shared" si="16"/>
        <v>2.3706999999999998</v>
      </c>
      <c r="H542" s="171">
        <v>1.2</v>
      </c>
      <c r="I542" s="174">
        <f t="shared" si="17"/>
        <v>2.84484</v>
      </c>
      <c r="J542" s="175" t="s">
        <v>1227</v>
      </c>
      <c r="K542" s="176" t="s">
        <v>1228</v>
      </c>
      <c r="L542" s="170"/>
    </row>
    <row r="543" spans="1:12" ht="11.25" customHeight="1">
      <c r="A543" s="151" t="s">
        <v>750</v>
      </c>
      <c r="B543" s="151" t="s">
        <v>1727</v>
      </c>
      <c r="C543" s="171">
        <v>9.2799999999999994</v>
      </c>
      <c r="D543" s="172">
        <v>3.1189</v>
      </c>
      <c r="E543" s="172">
        <v>3.1189</v>
      </c>
      <c r="F543" s="173">
        <v>1</v>
      </c>
      <c r="G543" s="172">
        <f t="shared" si="16"/>
        <v>3.1189</v>
      </c>
      <c r="H543" s="171">
        <v>1.2</v>
      </c>
      <c r="I543" s="174">
        <f t="shared" si="17"/>
        <v>3.74268</v>
      </c>
      <c r="J543" s="175" t="s">
        <v>1227</v>
      </c>
      <c r="K543" s="176" t="s">
        <v>1228</v>
      </c>
      <c r="L543" s="170"/>
    </row>
    <row r="544" spans="1:12" ht="11.25" customHeight="1">
      <c r="A544" s="177" t="s">
        <v>751</v>
      </c>
      <c r="B544" s="177" t="s">
        <v>1727</v>
      </c>
      <c r="C544" s="178">
        <v>16.14</v>
      </c>
      <c r="D544" s="179">
        <v>5.4301000000000004</v>
      </c>
      <c r="E544" s="179">
        <v>5.4301000000000004</v>
      </c>
      <c r="F544" s="180">
        <v>1</v>
      </c>
      <c r="G544" s="179">
        <f t="shared" si="16"/>
        <v>5.4301000000000004</v>
      </c>
      <c r="H544" s="178">
        <v>1.2</v>
      </c>
      <c r="I544" s="181">
        <f t="shared" si="17"/>
        <v>6.5161199999999999</v>
      </c>
      <c r="J544" s="182" t="s">
        <v>1227</v>
      </c>
      <c r="K544" s="183" t="s">
        <v>1228</v>
      </c>
      <c r="L544" s="170"/>
    </row>
    <row r="545" spans="1:12" ht="11.25" customHeight="1">
      <c r="A545" s="163" t="s">
        <v>752</v>
      </c>
      <c r="B545" s="163" t="s">
        <v>1728</v>
      </c>
      <c r="C545" s="164">
        <v>4.51</v>
      </c>
      <c r="D545" s="165">
        <v>1.4535</v>
      </c>
      <c r="E545" s="165">
        <v>1.4535</v>
      </c>
      <c r="F545" s="166">
        <v>1</v>
      </c>
      <c r="G545" s="165">
        <f t="shared" si="16"/>
        <v>1.4535</v>
      </c>
      <c r="H545" s="164">
        <v>1.2</v>
      </c>
      <c r="I545" s="167">
        <f t="shared" si="17"/>
        <v>1.7442</v>
      </c>
      <c r="J545" s="168" t="s">
        <v>1227</v>
      </c>
      <c r="K545" s="169" t="s">
        <v>1228</v>
      </c>
      <c r="L545" s="170"/>
    </row>
    <row r="546" spans="1:12" ht="11.25" customHeight="1">
      <c r="A546" s="151" t="s">
        <v>753</v>
      </c>
      <c r="B546" s="151" t="s">
        <v>1728</v>
      </c>
      <c r="C546" s="171">
        <v>6.09</v>
      </c>
      <c r="D546" s="172">
        <v>2.0411999999999999</v>
      </c>
      <c r="E546" s="172">
        <v>2.0411999999999999</v>
      </c>
      <c r="F546" s="173">
        <v>1</v>
      </c>
      <c r="G546" s="172">
        <f t="shared" si="16"/>
        <v>2.0411999999999999</v>
      </c>
      <c r="H546" s="171">
        <v>1.2</v>
      </c>
      <c r="I546" s="174">
        <f t="shared" si="17"/>
        <v>2.4494400000000001</v>
      </c>
      <c r="J546" s="175" t="s">
        <v>1227</v>
      </c>
      <c r="K546" s="176" t="s">
        <v>1228</v>
      </c>
      <c r="L546" s="170"/>
    </row>
    <row r="547" spans="1:12" ht="11.25" customHeight="1">
      <c r="A547" s="151" t="s">
        <v>754</v>
      </c>
      <c r="B547" s="151" t="s">
        <v>1728</v>
      </c>
      <c r="C547" s="171">
        <v>9.56</v>
      </c>
      <c r="D547" s="172">
        <v>2.5268999999999999</v>
      </c>
      <c r="E547" s="172">
        <v>2.5268999999999999</v>
      </c>
      <c r="F547" s="173">
        <v>1</v>
      </c>
      <c r="G547" s="172">
        <f t="shared" si="16"/>
        <v>2.5268999999999999</v>
      </c>
      <c r="H547" s="171">
        <v>1.2</v>
      </c>
      <c r="I547" s="174">
        <f t="shared" si="17"/>
        <v>3.0322800000000001</v>
      </c>
      <c r="J547" s="175" t="s">
        <v>1227</v>
      </c>
      <c r="K547" s="176" t="s">
        <v>1228</v>
      </c>
      <c r="L547" s="170"/>
    </row>
    <row r="548" spans="1:12" ht="11.25" customHeight="1">
      <c r="A548" s="177" t="s">
        <v>755</v>
      </c>
      <c r="B548" s="177" t="s">
        <v>1728</v>
      </c>
      <c r="C548" s="178">
        <v>19.37</v>
      </c>
      <c r="D548" s="179">
        <v>4.8098999999999998</v>
      </c>
      <c r="E548" s="179">
        <v>4.8098999999999998</v>
      </c>
      <c r="F548" s="180">
        <v>1</v>
      </c>
      <c r="G548" s="179">
        <f t="shared" si="16"/>
        <v>4.8098999999999998</v>
      </c>
      <c r="H548" s="178">
        <v>1.2</v>
      </c>
      <c r="I548" s="181">
        <f t="shared" si="17"/>
        <v>5.7718800000000003</v>
      </c>
      <c r="J548" s="182" t="s">
        <v>1227</v>
      </c>
      <c r="K548" s="183" t="s">
        <v>1228</v>
      </c>
      <c r="L548" s="170"/>
    </row>
    <row r="549" spans="1:12" ht="11.25" customHeight="1">
      <c r="A549" s="163" t="s">
        <v>756</v>
      </c>
      <c r="B549" s="163" t="s">
        <v>1342</v>
      </c>
      <c r="C549" s="164">
        <v>2.4500000000000002</v>
      </c>
      <c r="D549" s="165">
        <v>1.0768</v>
      </c>
      <c r="E549" s="165">
        <v>1.0768</v>
      </c>
      <c r="F549" s="166">
        <v>1</v>
      </c>
      <c r="G549" s="165">
        <f t="shared" si="16"/>
        <v>1.0768</v>
      </c>
      <c r="H549" s="164">
        <v>1.2</v>
      </c>
      <c r="I549" s="167">
        <f t="shared" si="17"/>
        <v>1.29216</v>
      </c>
      <c r="J549" s="168" t="s">
        <v>1227</v>
      </c>
      <c r="K549" s="169" t="s">
        <v>1228</v>
      </c>
      <c r="L549" s="170"/>
    </row>
    <row r="550" spans="1:12" ht="11.25" customHeight="1">
      <c r="A550" s="151" t="s">
        <v>757</v>
      </c>
      <c r="B550" s="151" t="s">
        <v>1342</v>
      </c>
      <c r="C550" s="171">
        <v>3.6</v>
      </c>
      <c r="D550" s="172">
        <v>1.3795999999999999</v>
      </c>
      <c r="E550" s="172">
        <v>1.3795999999999999</v>
      </c>
      <c r="F550" s="173">
        <v>1</v>
      </c>
      <c r="G550" s="172">
        <f t="shared" si="16"/>
        <v>1.3795999999999999</v>
      </c>
      <c r="H550" s="171">
        <v>1.2</v>
      </c>
      <c r="I550" s="174">
        <f t="shared" si="17"/>
        <v>1.6555200000000001</v>
      </c>
      <c r="J550" s="175" t="s">
        <v>1227</v>
      </c>
      <c r="K550" s="176" t="s">
        <v>1228</v>
      </c>
      <c r="L550" s="170"/>
    </row>
    <row r="551" spans="1:12" ht="11.25" customHeight="1">
      <c r="A551" s="151" t="s">
        <v>758</v>
      </c>
      <c r="B551" s="151" t="s">
        <v>1342</v>
      </c>
      <c r="C551" s="171">
        <v>6.25</v>
      </c>
      <c r="D551" s="172">
        <v>1.8874</v>
      </c>
      <c r="E551" s="172">
        <v>1.8874</v>
      </c>
      <c r="F551" s="173">
        <v>1</v>
      </c>
      <c r="G551" s="172">
        <f t="shared" si="16"/>
        <v>1.8874</v>
      </c>
      <c r="H551" s="171">
        <v>1.2</v>
      </c>
      <c r="I551" s="174">
        <f t="shared" si="17"/>
        <v>2.2648799999999998</v>
      </c>
      <c r="J551" s="175" t="s">
        <v>1227</v>
      </c>
      <c r="K551" s="176" t="s">
        <v>1228</v>
      </c>
      <c r="L551" s="170"/>
    </row>
    <row r="552" spans="1:12" ht="11.25" customHeight="1">
      <c r="A552" s="177" t="s">
        <v>759</v>
      </c>
      <c r="B552" s="177" t="s">
        <v>1342</v>
      </c>
      <c r="C552" s="178">
        <v>11.76</v>
      </c>
      <c r="D552" s="179">
        <v>3.1261999999999999</v>
      </c>
      <c r="E552" s="179">
        <v>3.1261999999999999</v>
      </c>
      <c r="F552" s="180">
        <v>1</v>
      </c>
      <c r="G552" s="179">
        <f t="shared" si="16"/>
        <v>3.1261999999999999</v>
      </c>
      <c r="H552" s="178">
        <v>1.2</v>
      </c>
      <c r="I552" s="181">
        <f t="shared" si="17"/>
        <v>3.7514400000000001</v>
      </c>
      <c r="J552" s="182" t="s">
        <v>1227</v>
      </c>
      <c r="K552" s="183" t="s">
        <v>1228</v>
      </c>
      <c r="L552" s="170"/>
    </row>
    <row r="553" spans="1:12" ht="11.25" customHeight="1">
      <c r="A553" s="163" t="s">
        <v>760</v>
      </c>
      <c r="B553" s="163" t="s">
        <v>1729</v>
      </c>
      <c r="C553" s="164">
        <v>3.24</v>
      </c>
      <c r="D553" s="165">
        <v>1.1451</v>
      </c>
      <c r="E553" s="165">
        <v>1.1451</v>
      </c>
      <c r="F553" s="166">
        <v>1</v>
      </c>
      <c r="G553" s="165">
        <f t="shared" si="16"/>
        <v>1.1451</v>
      </c>
      <c r="H553" s="164">
        <v>1.2</v>
      </c>
      <c r="I553" s="167">
        <f t="shared" si="17"/>
        <v>1.37412</v>
      </c>
      <c r="J553" s="168" t="s">
        <v>1227</v>
      </c>
      <c r="K553" s="169" t="s">
        <v>1228</v>
      </c>
      <c r="L553" s="170"/>
    </row>
    <row r="554" spans="1:12" ht="11.25" customHeight="1">
      <c r="A554" s="151" t="s">
        <v>761</v>
      </c>
      <c r="B554" s="151" t="s">
        <v>1729</v>
      </c>
      <c r="C554" s="171">
        <v>4.18</v>
      </c>
      <c r="D554" s="172">
        <v>1.4931000000000001</v>
      </c>
      <c r="E554" s="172">
        <v>1.4931000000000001</v>
      </c>
      <c r="F554" s="173">
        <v>1</v>
      </c>
      <c r="G554" s="172">
        <f t="shared" si="16"/>
        <v>1.4931000000000001</v>
      </c>
      <c r="H554" s="171">
        <v>1.2</v>
      </c>
      <c r="I554" s="174">
        <f t="shared" si="17"/>
        <v>1.79172</v>
      </c>
      <c r="J554" s="175" t="s">
        <v>1227</v>
      </c>
      <c r="K554" s="176" t="s">
        <v>1228</v>
      </c>
      <c r="L554" s="170"/>
    </row>
    <row r="555" spans="1:12" ht="11.25" customHeight="1">
      <c r="A555" s="151" t="s">
        <v>762</v>
      </c>
      <c r="B555" s="151" t="s">
        <v>1729</v>
      </c>
      <c r="C555" s="171">
        <v>8.4600000000000009</v>
      </c>
      <c r="D555" s="172">
        <v>2.2227000000000001</v>
      </c>
      <c r="E555" s="172">
        <v>2.2227000000000001</v>
      </c>
      <c r="F555" s="173">
        <v>1</v>
      </c>
      <c r="G555" s="172">
        <f t="shared" si="16"/>
        <v>2.2227000000000001</v>
      </c>
      <c r="H555" s="171">
        <v>1.2</v>
      </c>
      <c r="I555" s="174">
        <f t="shared" si="17"/>
        <v>2.6672400000000001</v>
      </c>
      <c r="J555" s="175" t="s">
        <v>1227</v>
      </c>
      <c r="K555" s="176" t="s">
        <v>1228</v>
      </c>
      <c r="L555" s="170"/>
    </row>
    <row r="556" spans="1:12" ht="11.25" customHeight="1">
      <c r="A556" s="177" t="s">
        <v>763</v>
      </c>
      <c r="B556" s="177" t="s">
        <v>1729</v>
      </c>
      <c r="C556" s="178">
        <v>14.38</v>
      </c>
      <c r="D556" s="179">
        <v>4.1548999999999996</v>
      </c>
      <c r="E556" s="179">
        <v>4.1548999999999996</v>
      </c>
      <c r="F556" s="180">
        <v>1</v>
      </c>
      <c r="G556" s="179">
        <f t="shared" si="16"/>
        <v>4.1548999999999996</v>
      </c>
      <c r="H556" s="178">
        <v>1.2</v>
      </c>
      <c r="I556" s="181">
        <f t="shared" si="17"/>
        <v>4.9858799999999999</v>
      </c>
      <c r="J556" s="182" t="s">
        <v>1227</v>
      </c>
      <c r="K556" s="183" t="s">
        <v>1228</v>
      </c>
      <c r="L556" s="170"/>
    </row>
    <row r="557" spans="1:12" ht="11.25" customHeight="1">
      <c r="A557" s="163" t="s">
        <v>764</v>
      </c>
      <c r="B557" s="163" t="s">
        <v>1730</v>
      </c>
      <c r="C557" s="164">
        <v>2.71</v>
      </c>
      <c r="D557" s="165">
        <v>0.48449999999999999</v>
      </c>
      <c r="E557" s="165">
        <v>0.48449999999999999</v>
      </c>
      <c r="F557" s="166">
        <v>1</v>
      </c>
      <c r="G557" s="165">
        <f t="shared" si="16"/>
        <v>0.48449999999999999</v>
      </c>
      <c r="H557" s="164">
        <v>1.2</v>
      </c>
      <c r="I557" s="167">
        <f t="shared" si="17"/>
        <v>0.58140000000000003</v>
      </c>
      <c r="J557" s="168" t="s">
        <v>1227</v>
      </c>
      <c r="K557" s="169" t="s">
        <v>1228</v>
      </c>
      <c r="L557" s="170"/>
    </row>
    <row r="558" spans="1:12" ht="11.25" customHeight="1">
      <c r="A558" s="151" t="s">
        <v>765</v>
      </c>
      <c r="B558" s="151" t="s">
        <v>1730</v>
      </c>
      <c r="C558" s="171">
        <v>3.74</v>
      </c>
      <c r="D558" s="172">
        <v>0.66739999999999999</v>
      </c>
      <c r="E558" s="172">
        <v>0.66739999999999999</v>
      </c>
      <c r="F558" s="173">
        <v>1</v>
      </c>
      <c r="G558" s="172">
        <f t="shared" si="16"/>
        <v>0.66739999999999999</v>
      </c>
      <c r="H558" s="171">
        <v>1.2</v>
      </c>
      <c r="I558" s="174">
        <f t="shared" si="17"/>
        <v>0.80088000000000004</v>
      </c>
      <c r="J558" s="175" t="s">
        <v>1227</v>
      </c>
      <c r="K558" s="176" t="s">
        <v>1228</v>
      </c>
      <c r="L558" s="170"/>
    </row>
    <row r="559" spans="1:12" ht="11.25" customHeight="1">
      <c r="A559" s="151" t="s">
        <v>766</v>
      </c>
      <c r="B559" s="151" t="s">
        <v>1730</v>
      </c>
      <c r="C559" s="171">
        <v>5.92</v>
      </c>
      <c r="D559" s="172">
        <v>1.0663</v>
      </c>
      <c r="E559" s="172">
        <v>1.0663</v>
      </c>
      <c r="F559" s="173">
        <v>1</v>
      </c>
      <c r="G559" s="172">
        <f t="shared" si="16"/>
        <v>1.0663</v>
      </c>
      <c r="H559" s="171">
        <v>1.2</v>
      </c>
      <c r="I559" s="174">
        <f t="shared" si="17"/>
        <v>1.27956</v>
      </c>
      <c r="J559" s="175" t="s">
        <v>1227</v>
      </c>
      <c r="K559" s="176" t="s">
        <v>1228</v>
      </c>
      <c r="L559" s="170"/>
    </row>
    <row r="560" spans="1:12" ht="11.25" customHeight="1">
      <c r="A560" s="177" t="s">
        <v>767</v>
      </c>
      <c r="B560" s="177" t="s">
        <v>1730</v>
      </c>
      <c r="C560" s="178">
        <v>9.36</v>
      </c>
      <c r="D560" s="179">
        <v>2.0562</v>
      </c>
      <c r="E560" s="179">
        <v>2.0562</v>
      </c>
      <c r="F560" s="180">
        <v>1</v>
      </c>
      <c r="G560" s="179">
        <f t="shared" si="16"/>
        <v>2.0562</v>
      </c>
      <c r="H560" s="178">
        <v>1.2</v>
      </c>
      <c r="I560" s="181">
        <f t="shared" si="17"/>
        <v>2.4674399999999999</v>
      </c>
      <c r="J560" s="182" t="s">
        <v>1227</v>
      </c>
      <c r="K560" s="183" t="s">
        <v>1228</v>
      </c>
      <c r="L560" s="170"/>
    </row>
    <row r="561" spans="1:12" ht="11.25" customHeight="1">
      <c r="A561" s="163" t="s">
        <v>768</v>
      </c>
      <c r="B561" s="163" t="s">
        <v>1506</v>
      </c>
      <c r="C561" s="164">
        <v>2.88</v>
      </c>
      <c r="D561" s="165">
        <v>0.5645</v>
      </c>
      <c r="E561" s="165">
        <v>0.5645</v>
      </c>
      <c r="F561" s="166">
        <v>1</v>
      </c>
      <c r="G561" s="165">
        <f t="shared" si="16"/>
        <v>0.5645</v>
      </c>
      <c r="H561" s="164">
        <v>1.2</v>
      </c>
      <c r="I561" s="167">
        <f t="shared" si="17"/>
        <v>0.6774</v>
      </c>
      <c r="J561" s="168" t="s">
        <v>1227</v>
      </c>
      <c r="K561" s="169" t="s">
        <v>1228</v>
      </c>
      <c r="L561" s="170"/>
    </row>
    <row r="562" spans="1:12" ht="11.25" customHeight="1">
      <c r="A562" s="151" t="s">
        <v>769</v>
      </c>
      <c r="B562" s="151" t="s">
        <v>1506</v>
      </c>
      <c r="C562" s="171">
        <v>3.88</v>
      </c>
      <c r="D562" s="172">
        <v>0.74180000000000001</v>
      </c>
      <c r="E562" s="172">
        <v>0.74180000000000001</v>
      </c>
      <c r="F562" s="173">
        <v>1</v>
      </c>
      <c r="G562" s="172">
        <f t="shared" si="16"/>
        <v>0.74180000000000001</v>
      </c>
      <c r="H562" s="171">
        <v>1.2</v>
      </c>
      <c r="I562" s="174">
        <f t="shared" si="17"/>
        <v>0.89015999999999995</v>
      </c>
      <c r="J562" s="175" t="s">
        <v>1227</v>
      </c>
      <c r="K562" s="176" t="s">
        <v>1228</v>
      </c>
      <c r="L562" s="170"/>
    </row>
    <row r="563" spans="1:12" ht="11.25" customHeight="1">
      <c r="A563" s="151" t="s">
        <v>770</v>
      </c>
      <c r="B563" s="151" t="s">
        <v>1506</v>
      </c>
      <c r="C563" s="171">
        <v>6</v>
      </c>
      <c r="D563" s="172">
        <v>1.1278999999999999</v>
      </c>
      <c r="E563" s="172">
        <v>1.1278999999999999</v>
      </c>
      <c r="F563" s="173">
        <v>1</v>
      </c>
      <c r="G563" s="172">
        <f t="shared" si="16"/>
        <v>1.1278999999999999</v>
      </c>
      <c r="H563" s="171">
        <v>1.2</v>
      </c>
      <c r="I563" s="174">
        <f t="shared" si="17"/>
        <v>1.35348</v>
      </c>
      <c r="J563" s="175" t="s">
        <v>1227</v>
      </c>
      <c r="K563" s="176" t="s">
        <v>1228</v>
      </c>
      <c r="L563" s="170"/>
    </row>
    <row r="564" spans="1:12" ht="11.25" customHeight="1">
      <c r="A564" s="177" t="s">
        <v>771</v>
      </c>
      <c r="B564" s="177" t="s">
        <v>1506</v>
      </c>
      <c r="C564" s="178">
        <v>10.35</v>
      </c>
      <c r="D564" s="179">
        <v>2.2246000000000001</v>
      </c>
      <c r="E564" s="179">
        <v>2.2246000000000001</v>
      </c>
      <c r="F564" s="180">
        <v>1</v>
      </c>
      <c r="G564" s="179">
        <f t="shared" si="16"/>
        <v>2.2246000000000001</v>
      </c>
      <c r="H564" s="178">
        <v>1.2</v>
      </c>
      <c r="I564" s="181">
        <f t="shared" si="17"/>
        <v>2.6695199999999999</v>
      </c>
      <c r="J564" s="182" t="s">
        <v>1227</v>
      </c>
      <c r="K564" s="183" t="s">
        <v>1228</v>
      </c>
      <c r="L564" s="170"/>
    </row>
    <row r="565" spans="1:12" ht="11.25" customHeight="1">
      <c r="A565" s="163" t="s">
        <v>772</v>
      </c>
      <c r="B565" s="163" t="s">
        <v>1731</v>
      </c>
      <c r="C565" s="164">
        <v>2.92</v>
      </c>
      <c r="D565" s="165">
        <v>0.62690000000000001</v>
      </c>
      <c r="E565" s="165">
        <v>0.62690000000000001</v>
      </c>
      <c r="F565" s="166">
        <v>1</v>
      </c>
      <c r="G565" s="165">
        <f t="shared" si="16"/>
        <v>0.62690000000000001</v>
      </c>
      <c r="H565" s="164">
        <v>1.2</v>
      </c>
      <c r="I565" s="167">
        <f t="shared" si="17"/>
        <v>0.75227999999999995</v>
      </c>
      <c r="J565" s="168" t="s">
        <v>1227</v>
      </c>
      <c r="K565" s="169" t="s">
        <v>1228</v>
      </c>
      <c r="L565" s="170"/>
    </row>
    <row r="566" spans="1:12" ht="11.25" customHeight="1">
      <c r="A566" s="151" t="s">
        <v>773</v>
      </c>
      <c r="B566" s="151" t="s">
        <v>1731</v>
      </c>
      <c r="C566" s="171">
        <v>3.98</v>
      </c>
      <c r="D566" s="172">
        <v>0.86580000000000001</v>
      </c>
      <c r="E566" s="172">
        <v>0.86580000000000001</v>
      </c>
      <c r="F566" s="173">
        <v>1</v>
      </c>
      <c r="G566" s="172">
        <f t="shared" si="16"/>
        <v>0.86580000000000001</v>
      </c>
      <c r="H566" s="171">
        <v>1.2</v>
      </c>
      <c r="I566" s="174">
        <f t="shared" si="17"/>
        <v>1.0389600000000001</v>
      </c>
      <c r="J566" s="175" t="s">
        <v>1227</v>
      </c>
      <c r="K566" s="176" t="s">
        <v>1228</v>
      </c>
      <c r="L566" s="170"/>
    </row>
    <row r="567" spans="1:12" ht="11.25" customHeight="1">
      <c r="A567" s="151" t="s">
        <v>774</v>
      </c>
      <c r="B567" s="151" t="s">
        <v>1731</v>
      </c>
      <c r="C567" s="171">
        <v>5.85</v>
      </c>
      <c r="D567" s="172">
        <v>1.1618999999999999</v>
      </c>
      <c r="E567" s="172">
        <v>1.1618999999999999</v>
      </c>
      <c r="F567" s="173">
        <v>1</v>
      </c>
      <c r="G567" s="172">
        <f t="shared" si="16"/>
        <v>1.1618999999999999</v>
      </c>
      <c r="H567" s="171">
        <v>1.2</v>
      </c>
      <c r="I567" s="174">
        <f t="shared" si="17"/>
        <v>1.39428</v>
      </c>
      <c r="J567" s="175" t="s">
        <v>1227</v>
      </c>
      <c r="K567" s="176" t="s">
        <v>1228</v>
      </c>
      <c r="L567" s="170"/>
    </row>
    <row r="568" spans="1:12" ht="11.25" customHeight="1">
      <c r="A568" s="177" t="s">
        <v>775</v>
      </c>
      <c r="B568" s="177" t="s">
        <v>1731</v>
      </c>
      <c r="C568" s="178">
        <v>8.92</v>
      </c>
      <c r="D568" s="179">
        <v>1.7708999999999999</v>
      </c>
      <c r="E568" s="179">
        <v>1.7708999999999999</v>
      </c>
      <c r="F568" s="180">
        <v>1</v>
      </c>
      <c r="G568" s="179">
        <f t="shared" si="16"/>
        <v>1.7708999999999999</v>
      </c>
      <c r="H568" s="178">
        <v>1.2</v>
      </c>
      <c r="I568" s="181">
        <f t="shared" si="17"/>
        <v>2.1250800000000001</v>
      </c>
      <c r="J568" s="182" t="s">
        <v>1227</v>
      </c>
      <c r="K568" s="183" t="s">
        <v>1228</v>
      </c>
      <c r="L568" s="170"/>
    </row>
    <row r="569" spans="1:12" ht="11.25" customHeight="1">
      <c r="A569" s="163" t="s">
        <v>776</v>
      </c>
      <c r="B569" s="163" t="s">
        <v>1507</v>
      </c>
      <c r="C569" s="164">
        <v>2.83</v>
      </c>
      <c r="D569" s="165">
        <v>0.51919999999999999</v>
      </c>
      <c r="E569" s="165">
        <v>0.51919999999999999</v>
      </c>
      <c r="F569" s="166">
        <v>1</v>
      </c>
      <c r="G569" s="165">
        <f t="shared" si="16"/>
        <v>0.51919999999999999</v>
      </c>
      <c r="H569" s="164">
        <v>1.2</v>
      </c>
      <c r="I569" s="167">
        <f t="shared" si="17"/>
        <v>0.62304000000000004</v>
      </c>
      <c r="J569" s="168" t="s">
        <v>1227</v>
      </c>
      <c r="K569" s="169" t="s">
        <v>1228</v>
      </c>
      <c r="L569" s="170"/>
    </row>
    <row r="570" spans="1:12" ht="11.25" customHeight="1">
      <c r="A570" s="151" t="s">
        <v>777</v>
      </c>
      <c r="B570" s="151" t="s">
        <v>1507</v>
      </c>
      <c r="C570" s="171">
        <v>3.77</v>
      </c>
      <c r="D570" s="172">
        <v>0.69350000000000001</v>
      </c>
      <c r="E570" s="172">
        <v>0.69350000000000001</v>
      </c>
      <c r="F570" s="173">
        <v>1</v>
      </c>
      <c r="G570" s="172">
        <f t="shared" si="16"/>
        <v>0.69350000000000001</v>
      </c>
      <c r="H570" s="171">
        <v>1.2</v>
      </c>
      <c r="I570" s="174">
        <f t="shared" si="17"/>
        <v>0.83220000000000005</v>
      </c>
      <c r="J570" s="175" t="s">
        <v>1227</v>
      </c>
      <c r="K570" s="176" t="s">
        <v>1228</v>
      </c>
      <c r="L570" s="170"/>
    </row>
    <row r="571" spans="1:12" ht="11.25" customHeight="1">
      <c r="A571" s="151" t="s">
        <v>778</v>
      </c>
      <c r="B571" s="151" t="s">
        <v>1507</v>
      </c>
      <c r="C571" s="171">
        <v>6.13</v>
      </c>
      <c r="D571" s="172">
        <v>1.0852999999999999</v>
      </c>
      <c r="E571" s="172">
        <v>1.0852999999999999</v>
      </c>
      <c r="F571" s="173">
        <v>1</v>
      </c>
      <c r="G571" s="172">
        <f t="shared" si="16"/>
        <v>1.0852999999999999</v>
      </c>
      <c r="H571" s="171">
        <v>1.2</v>
      </c>
      <c r="I571" s="174">
        <f t="shared" si="17"/>
        <v>1.30236</v>
      </c>
      <c r="J571" s="175" t="s">
        <v>1227</v>
      </c>
      <c r="K571" s="176" t="s">
        <v>1228</v>
      </c>
      <c r="L571" s="170"/>
    </row>
    <row r="572" spans="1:12" ht="11.25" customHeight="1">
      <c r="A572" s="177" t="s">
        <v>779</v>
      </c>
      <c r="B572" s="177" t="s">
        <v>1507</v>
      </c>
      <c r="C572" s="178">
        <v>12</v>
      </c>
      <c r="D572" s="179">
        <v>2.3132000000000001</v>
      </c>
      <c r="E572" s="179">
        <v>2.3132000000000001</v>
      </c>
      <c r="F572" s="180">
        <v>1</v>
      </c>
      <c r="G572" s="179">
        <f t="shared" si="16"/>
        <v>2.3132000000000001</v>
      </c>
      <c r="H572" s="178">
        <v>1.2</v>
      </c>
      <c r="I572" s="181">
        <f t="shared" si="17"/>
        <v>2.7758400000000001</v>
      </c>
      <c r="J572" s="182" t="s">
        <v>1227</v>
      </c>
      <c r="K572" s="183" t="s">
        <v>1228</v>
      </c>
      <c r="L572" s="170"/>
    </row>
    <row r="573" spans="1:12" ht="11.25" customHeight="1">
      <c r="A573" s="163" t="s">
        <v>780</v>
      </c>
      <c r="B573" s="163" t="s">
        <v>1508</v>
      </c>
      <c r="C573" s="164">
        <v>2.61</v>
      </c>
      <c r="D573" s="165">
        <v>0.51449999999999996</v>
      </c>
      <c r="E573" s="165">
        <v>0.51449999999999996</v>
      </c>
      <c r="F573" s="166">
        <v>1</v>
      </c>
      <c r="G573" s="165">
        <f t="shared" si="16"/>
        <v>0.51449999999999996</v>
      </c>
      <c r="H573" s="164">
        <v>1.2</v>
      </c>
      <c r="I573" s="167">
        <f t="shared" si="17"/>
        <v>0.61739999999999995</v>
      </c>
      <c r="J573" s="168" t="s">
        <v>1227</v>
      </c>
      <c r="K573" s="169" t="s">
        <v>1228</v>
      </c>
      <c r="L573" s="170"/>
    </row>
    <row r="574" spans="1:12" ht="11.25" customHeight="1">
      <c r="A574" s="151" t="s">
        <v>781</v>
      </c>
      <c r="B574" s="151" t="s">
        <v>1508</v>
      </c>
      <c r="C574" s="171">
        <v>3.43</v>
      </c>
      <c r="D574" s="172">
        <v>0.71079999999999999</v>
      </c>
      <c r="E574" s="172">
        <v>0.71079999999999999</v>
      </c>
      <c r="F574" s="173">
        <v>1</v>
      </c>
      <c r="G574" s="172">
        <f t="shared" si="16"/>
        <v>0.71079999999999999</v>
      </c>
      <c r="H574" s="171">
        <v>1.2</v>
      </c>
      <c r="I574" s="174">
        <f t="shared" si="17"/>
        <v>0.85296000000000005</v>
      </c>
      <c r="J574" s="175" t="s">
        <v>1227</v>
      </c>
      <c r="K574" s="176" t="s">
        <v>1228</v>
      </c>
      <c r="L574" s="170"/>
    </row>
    <row r="575" spans="1:12" ht="11.25" customHeight="1">
      <c r="A575" s="151" t="s">
        <v>782</v>
      </c>
      <c r="B575" s="151" t="s">
        <v>1508</v>
      </c>
      <c r="C575" s="171">
        <v>5.29</v>
      </c>
      <c r="D575" s="172">
        <v>1.0445</v>
      </c>
      <c r="E575" s="172">
        <v>1.0445</v>
      </c>
      <c r="F575" s="173">
        <v>1</v>
      </c>
      <c r="G575" s="172">
        <f t="shared" si="16"/>
        <v>1.0445</v>
      </c>
      <c r="H575" s="171">
        <v>1.2</v>
      </c>
      <c r="I575" s="174">
        <f t="shared" si="17"/>
        <v>1.2534000000000001</v>
      </c>
      <c r="J575" s="175" t="s">
        <v>1227</v>
      </c>
      <c r="K575" s="176" t="s">
        <v>1228</v>
      </c>
      <c r="L575" s="170"/>
    </row>
    <row r="576" spans="1:12" ht="11.25" customHeight="1">
      <c r="A576" s="177" t="s">
        <v>783</v>
      </c>
      <c r="B576" s="177" t="s">
        <v>1508</v>
      </c>
      <c r="C576" s="178">
        <v>9.41</v>
      </c>
      <c r="D576" s="179">
        <v>1.9537</v>
      </c>
      <c r="E576" s="179">
        <v>1.9537</v>
      </c>
      <c r="F576" s="180">
        <v>1</v>
      </c>
      <c r="G576" s="179">
        <f t="shared" si="16"/>
        <v>1.9537</v>
      </c>
      <c r="H576" s="178">
        <v>1.2</v>
      </c>
      <c r="I576" s="181">
        <f t="shared" si="17"/>
        <v>2.3444400000000001</v>
      </c>
      <c r="J576" s="182" t="s">
        <v>1227</v>
      </c>
      <c r="K576" s="183" t="s">
        <v>1228</v>
      </c>
      <c r="L576" s="170"/>
    </row>
    <row r="577" spans="1:12" ht="11.25" customHeight="1">
      <c r="A577" s="163" t="s">
        <v>784</v>
      </c>
      <c r="B577" s="163" t="s">
        <v>1732</v>
      </c>
      <c r="C577" s="164">
        <v>2.38</v>
      </c>
      <c r="D577" s="165">
        <v>0.60909999999999997</v>
      </c>
      <c r="E577" s="165">
        <v>0.60909999999999997</v>
      </c>
      <c r="F577" s="166">
        <v>1</v>
      </c>
      <c r="G577" s="165">
        <f t="shared" si="16"/>
        <v>0.60909999999999997</v>
      </c>
      <c r="H577" s="164">
        <v>1.2</v>
      </c>
      <c r="I577" s="167">
        <f t="shared" si="17"/>
        <v>0.73092000000000001</v>
      </c>
      <c r="J577" s="168" t="s">
        <v>1227</v>
      </c>
      <c r="K577" s="169" t="s">
        <v>1228</v>
      </c>
      <c r="L577" s="170"/>
    </row>
    <row r="578" spans="1:12" ht="11.25" customHeight="1">
      <c r="A578" s="151" t="s">
        <v>785</v>
      </c>
      <c r="B578" s="151" t="s">
        <v>1732</v>
      </c>
      <c r="C578" s="171">
        <v>3.37</v>
      </c>
      <c r="D578" s="172">
        <v>0.8548</v>
      </c>
      <c r="E578" s="172">
        <v>0.8548</v>
      </c>
      <c r="F578" s="173">
        <v>1</v>
      </c>
      <c r="G578" s="172">
        <f t="shared" si="16"/>
        <v>0.8548</v>
      </c>
      <c r="H578" s="171">
        <v>1.2</v>
      </c>
      <c r="I578" s="174">
        <f t="shared" si="17"/>
        <v>1.02576</v>
      </c>
      <c r="J578" s="175" t="s">
        <v>1227</v>
      </c>
      <c r="K578" s="176" t="s">
        <v>1228</v>
      </c>
      <c r="L578" s="170"/>
    </row>
    <row r="579" spans="1:12" ht="11.25" customHeight="1">
      <c r="A579" s="151" t="s">
        <v>786</v>
      </c>
      <c r="B579" s="151" t="s">
        <v>1732</v>
      </c>
      <c r="C579" s="171">
        <v>5.29</v>
      </c>
      <c r="D579" s="172">
        <v>1.1546000000000001</v>
      </c>
      <c r="E579" s="172">
        <v>1.1546000000000001</v>
      </c>
      <c r="F579" s="173">
        <v>1</v>
      </c>
      <c r="G579" s="172">
        <f t="shared" si="16"/>
        <v>1.1546000000000001</v>
      </c>
      <c r="H579" s="171">
        <v>1.2</v>
      </c>
      <c r="I579" s="174">
        <f t="shared" si="17"/>
        <v>1.3855200000000001</v>
      </c>
      <c r="J579" s="175" t="s">
        <v>1227</v>
      </c>
      <c r="K579" s="176" t="s">
        <v>1228</v>
      </c>
      <c r="L579" s="170"/>
    </row>
    <row r="580" spans="1:12" ht="11.25" customHeight="1">
      <c r="A580" s="177" t="s">
        <v>787</v>
      </c>
      <c r="B580" s="177" t="s">
        <v>1732</v>
      </c>
      <c r="C580" s="178">
        <v>9.67</v>
      </c>
      <c r="D580" s="179">
        <v>1.9725999999999999</v>
      </c>
      <c r="E580" s="179">
        <v>1.9725999999999999</v>
      </c>
      <c r="F580" s="180">
        <v>1</v>
      </c>
      <c r="G580" s="179">
        <f t="shared" si="16"/>
        <v>1.9725999999999999</v>
      </c>
      <c r="H580" s="178">
        <v>1.2</v>
      </c>
      <c r="I580" s="181">
        <f t="shared" si="17"/>
        <v>2.3671199999999999</v>
      </c>
      <c r="J580" s="182" t="s">
        <v>1227</v>
      </c>
      <c r="K580" s="183" t="s">
        <v>1228</v>
      </c>
      <c r="L580" s="170"/>
    </row>
    <row r="581" spans="1:12" ht="11.25" customHeight="1">
      <c r="A581" s="163" t="s">
        <v>1733</v>
      </c>
      <c r="B581" s="163" t="s">
        <v>1734</v>
      </c>
      <c r="C581" s="164">
        <v>3.19</v>
      </c>
      <c r="D581" s="165">
        <v>3.8721000000000001</v>
      </c>
      <c r="E581" s="165">
        <v>3.8721000000000001</v>
      </c>
      <c r="F581" s="166">
        <v>1</v>
      </c>
      <c r="G581" s="165">
        <f t="shared" si="16"/>
        <v>3.8721000000000001</v>
      </c>
      <c r="H581" s="164">
        <v>1.2</v>
      </c>
      <c r="I581" s="167">
        <f t="shared" si="17"/>
        <v>4.6465199999999998</v>
      </c>
      <c r="J581" s="168" t="s">
        <v>1227</v>
      </c>
      <c r="K581" s="169" t="s">
        <v>1229</v>
      </c>
      <c r="L581" s="170"/>
    </row>
    <row r="582" spans="1:12" ht="11.25" customHeight="1">
      <c r="A582" s="151" t="s">
        <v>1735</v>
      </c>
      <c r="B582" s="151" t="s">
        <v>1734</v>
      </c>
      <c r="C582" s="171">
        <v>4.75</v>
      </c>
      <c r="D582" s="172">
        <v>4.5500999999999996</v>
      </c>
      <c r="E582" s="172">
        <v>4.5500999999999996</v>
      </c>
      <c r="F582" s="173">
        <v>1</v>
      </c>
      <c r="G582" s="172">
        <f t="shared" si="16"/>
        <v>4.5500999999999996</v>
      </c>
      <c r="H582" s="171">
        <v>1.2</v>
      </c>
      <c r="I582" s="174">
        <f t="shared" si="17"/>
        <v>5.4601199999999999</v>
      </c>
      <c r="J582" s="175" t="s">
        <v>1227</v>
      </c>
      <c r="K582" s="176" t="s">
        <v>1229</v>
      </c>
      <c r="L582" s="170"/>
    </row>
    <row r="583" spans="1:12" ht="11.25" customHeight="1">
      <c r="A583" s="151" t="s">
        <v>1736</v>
      </c>
      <c r="B583" s="151" t="s">
        <v>1734</v>
      </c>
      <c r="C583" s="171">
        <v>8.74</v>
      </c>
      <c r="D583" s="172">
        <v>6.0731000000000002</v>
      </c>
      <c r="E583" s="172">
        <v>6.0731000000000002</v>
      </c>
      <c r="F583" s="173">
        <v>1</v>
      </c>
      <c r="G583" s="172">
        <f t="shared" si="16"/>
        <v>6.0731000000000002</v>
      </c>
      <c r="H583" s="171">
        <v>1.2</v>
      </c>
      <c r="I583" s="174">
        <f t="shared" si="17"/>
        <v>7.2877200000000002</v>
      </c>
      <c r="J583" s="175" t="s">
        <v>1227</v>
      </c>
      <c r="K583" s="176" t="s">
        <v>1229</v>
      </c>
      <c r="L583" s="170"/>
    </row>
    <row r="584" spans="1:12" ht="11.25" customHeight="1">
      <c r="A584" s="177" t="s">
        <v>1737</v>
      </c>
      <c r="B584" s="177" t="s">
        <v>1734</v>
      </c>
      <c r="C584" s="178">
        <v>14.85</v>
      </c>
      <c r="D584" s="179">
        <v>7.7462999999999997</v>
      </c>
      <c r="E584" s="179">
        <v>7.7462999999999997</v>
      </c>
      <c r="F584" s="180">
        <v>1</v>
      </c>
      <c r="G584" s="179">
        <f t="shared" si="16"/>
        <v>7.7462999999999997</v>
      </c>
      <c r="H584" s="178">
        <v>1.2</v>
      </c>
      <c r="I584" s="181">
        <f t="shared" si="17"/>
        <v>9.29556</v>
      </c>
      <c r="J584" s="182" t="s">
        <v>1227</v>
      </c>
      <c r="K584" s="183" t="s">
        <v>1229</v>
      </c>
      <c r="L584" s="170"/>
    </row>
    <row r="585" spans="1:12" ht="11.25" customHeight="1">
      <c r="A585" s="163" t="s">
        <v>1738</v>
      </c>
      <c r="B585" s="163" t="s">
        <v>1739</v>
      </c>
      <c r="C585" s="164">
        <v>2.4900000000000002</v>
      </c>
      <c r="D585" s="165">
        <v>2.8334000000000001</v>
      </c>
      <c r="E585" s="165">
        <v>2.8334000000000001</v>
      </c>
      <c r="F585" s="166">
        <v>1</v>
      </c>
      <c r="G585" s="165">
        <f t="shared" si="16"/>
        <v>2.8334000000000001</v>
      </c>
      <c r="H585" s="164">
        <v>1.2</v>
      </c>
      <c r="I585" s="167">
        <f t="shared" si="17"/>
        <v>3.40008</v>
      </c>
      <c r="J585" s="168" t="s">
        <v>1227</v>
      </c>
      <c r="K585" s="169" t="s">
        <v>1229</v>
      </c>
      <c r="L585" s="170"/>
    </row>
    <row r="586" spans="1:12" ht="11.25" customHeight="1">
      <c r="A586" s="151" t="s">
        <v>1740</v>
      </c>
      <c r="B586" s="151" t="s">
        <v>1739</v>
      </c>
      <c r="C586" s="171">
        <v>3.56</v>
      </c>
      <c r="D586" s="172">
        <v>3.1031</v>
      </c>
      <c r="E586" s="172">
        <v>3.1031</v>
      </c>
      <c r="F586" s="173">
        <v>1</v>
      </c>
      <c r="G586" s="172">
        <f t="shared" si="16"/>
        <v>3.1031</v>
      </c>
      <c r="H586" s="171">
        <v>1.2</v>
      </c>
      <c r="I586" s="174">
        <f t="shared" si="17"/>
        <v>3.7237200000000001</v>
      </c>
      <c r="J586" s="175" t="s">
        <v>1227</v>
      </c>
      <c r="K586" s="176" t="s">
        <v>1229</v>
      </c>
      <c r="L586" s="170"/>
    </row>
    <row r="587" spans="1:12" ht="11.25" customHeight="1">
      <c r="A587" s="151" t="s">
        <v>1741</v>
      </c>
      <c r="B587" s="151" t="s">
        <v>1739</v>
      </c>
      <c r="C587" s="171">
        <v>6.84</v>
      </c>
      <c r="D587" s="172">
        <v>4.0015000000000001</v>
      </c>
      <c r="E587" s="172">
        <v>4.0015000000000001</v>
      </c>
      <c r="F587" s="173">
        <v>1</v>
      </c>
      <c r="G587" s="172">
        <f t="shared" si="16"/>
        <v>4.0015000000000001</v>
      </c>
      <c r="H587" s="171">
        <v>1.2</v>
      </c>
      <c r="I587" s="174">
        <f t="shared" si="17"/>
        <v>4.8018000000000001</v>
      </c>
      <c r="J587" s="175" t="s">
        <v>1227</v>
      </c>
      <c r="K587" s="176" t="s">
        <v>1229</v>
      </c>
      <c r="L587" s="170"/>
    </row>
    <row r="588" spans="1:12" ht="11.25" customHeight="1">
      <c r="A588" s="177" t="s">
        <v>1742</v>
      </c>
      <c r="B588" s="177" t="s">
        <v>1739</v>
      </c>
      <c r="C588" s="178">
        <v>13.55</v>
      </c>
      <c r="D588" s="179">
        <v>5.8573000000000004</v>
      </c>
      <c r="E588" s="179">
        <v>5.8573000000000004</v>
      </c>
      <c r="F588" s="180">
        <v>1</v>
      </c>
      <c r="G588" s="179">
        <f t="shared" si="16"/>
        <v>5.8573000000000004</v>
      </c>
      <c r="H588" s="178">
        <v>1.2</v>
      </c>
      <c r="I588" s="181">
        <f t="shared" si="17"/>
        <v>7.0287600000000001</v>
      </c>
      <c r="J588" s="182" t="s">
        <v>1227</v>
      </c>
      <c r="K588" s="183" t="s">
        <v>1229</v>
      </c>
      <c r="L588" s="170"/>
    </row>
    <row r="589" spans="1:12" ht="11.25" customHeight="1">
      <c r="A589" s="163" t="s">
        <v>788</v>
      </c>
      <c r="B589" s="163" t="s">
        <v>1743</v>
      </c>
      <c r="C589" s="164">
        <v>3.34</v>
      </c>
      <c r="D589" s="165">
        <v>3.7694999999999999</v>
      </c>
      <c r="E589" s="165">
        <v>3.7694999999999999</v>
      </c>
      <c r="F589" s="166">
        <v>1</v>
      </c>
      <c r="G589" s="165">
        <f t="shared" ref="G589:G652" si="18">ROUND(F589*D589,5)</f>
        <v>3.7694999999999999</v>
      </c>
      <c r="H589" s="164">
        <v>1.2</v>
      </c>
      <c r="I589" s="167">
        <f t="shared" ref="I589:I652" si="19">ROUND(H589*G589,5)</f>
        <v>4.5233999999999996</v>
      </c>
      <c r="J589" s="168" t="s">
        <v>1227</v>
      </c>
      <c r="K589" s="169" t="s">
        <v>1229</v>
      </c>
      <c r="L589" s="170"/>
    </row>
    <row r="590" spans="1:12" ht="11.25" customHeight="1">
      <c r="A590" s="151" t="s">
        <v>789</v>
      </c>
      <c r="B590" s="151" t="s">
        <v>1743</v>
      </c>
      <c r="C590" s="171">
        <v>4.5599999999999996</v>
      </c>
      <c r="D590" s="172">
        <v>4.2723000000000004</v>
      </c>
      <c r="E590" s="172">
        <v>4.2723000000000004</v>
      </c>
      <c r="F590" s="173">
        <v>1</v>
      </c>
      <c r="G590" s="172">
        <f t="shared" si="18"/>
        <v>4.2723000000000004</v>
      </c>
      <c r="H590" s="171">
        <v>1.2</v>
      </c>
      <c r="I590" s="174">
        <f t="shared" si="19"/>
        <v>5.12676</v>
      </c>
      <c r="J590" s="175" t="s">
        <v>1227</v>
      </c>
      <c r="K590" s="176" t="s">
        <v>1229</v>
      </c>
      <c r="L590" s="170"/>
    </row>
    <row r="591" spans="1:12" ht="11.25" customHeight="1">
      <c r="A591" s="151" t="s">
        <v>790</v>
      </c>
      <c r="B591" s="151" t="s">
        <v>1743</v>
      </c>
      <c r="C591" s="171">
        <v>7.59</v>
      </c>
      <c r="D591" s="172">
        <v>5.7159000000000004</v>
      </c>
      <c r="E591" s="172">
        <v>5.7159000000000004</v>
      </c>
      <c r="F591" s="173">
        <v>1</v>
      </c>
      <c r="G591" s="172">
        <f t="shared" si="18"/>
        <v>5.7159000000000004</v>
      </c>
      <c r="H591" s="171">
        <v>1.2</v>
      </c>
      <c r="I591" s="174">
        <f t="shared" si="19"/>
        <v>6.8590799999999996</v>
      </c>
      <c r="J591" s="175" t="s">
        <v>1227</v>
      </c>
      <c r="K591" s="176" t="s">
        <v>1229</v>
      </c>
      <c r="L591" s="170"/>
    </row>
    <row r="592" spans="1:12" ht="11.25" customHeight="1">
      <c r="A592" s="177" t="s">
        <v>791</v>
      </c>
      <c r="B592" s="177" t="s">
        <v>1743</v>
      </c>
      <c r="C592" s="178">
        <v>17.04</v>
      </c>
      <c r="D592" s="179">
        <v>8.5618999999999996</v>
      </c>
      <c r="E592" s="179">
        <v>8.5618999999999996</v>
      </c>
      <c r="F592" s="180">
        <v>1</v>
      </c>
      <c r="G592" s="179">
        <f t="shared" si="18"/>
        <v>8.5618999999999996</v>
      </c>
      <c r="H592" s="178">
        <v>1.2</v>
      </c>
      <c r="I592" s="181">
        <f t="shared" si="19"/>
        <v>10.274279999999999</v>
      </c>
      <c r="J592" s="182" t="s">
        <v>1227</v>
      </c>
      <c r="K592" s="183" t="s">
        <v>1229</v>
      </c>
      <c r="L592" s="170"/>
    </row>
    <row r="593" spans="1:12" ht="11.25" customHeight="1">
      <c r="A593" s="163" t="s">
        <v>792</v>
      </c>
      <c r="B593" s="163" t="s">
        <v>1744</v>
      </c>
      <c r="C593" s="164">
        <v>2.71</v>
      </c>
      <c r="D593" s="165">
        <v>2.4359000000000002</v>
      </c>
      <c r="E593" s="165">
        <v>2.4359000000000002</v>
      </c>
      <c r="F593" s="166">
        <v>1</v>
      </c>
      <c r="G593" s="165">
        <f t="shared" si="18"/>
        <v>2.4359000000000002</v>
      </c>
      <c r="H593" s="164">
        <v>1.2</v>
      </c>
      <c r="I593" s="167">
        <f t="shared" si="19"/>
        <v>2.9230800000000001</v>
      </c>
      <c r="J593" s="168" t="s">
        <v>1227</v>
      </c>
      <c r="K593" s="169" t="s">
        <v>1229</v>
      </c>
      <c r="L593" s="170"/>
    </row>
    <row r="594" spans="1:12" ht="11.25" customHeight="1">
      <c r="A594" s="151" t="s">
        <v>793</v>
      </c>
      <c r="B594" s="151" t="s">
        <v>1744</v>
      </c>
      <c r="C594" s="171">
        <v>4.41</v>
      </c>
      <c r="D594" s="172">
        <v>3.2559</v>
      </c>
      <c r="E594" s="172">
        <v>3.2559</v>
      </c>
      <c r="F594" s="173">
        <v>1</v>
      </c>
      <c r="G594" s="172">
        <f t="shared" si="18"/>
        <v>3.2559</v>
      </c>
      <c r="H594" s="171">
        <v>1.2</v>
      </c>
      <c r="I594" s="174">
        <f t="shared" si="19"/>
        <v>3.9070800000000001</v>
      </c>
      <c r="J594" s="175" t="s">
        <v>1227</v>
      </c>
      <c r="K594" s="176" t="s">
        <v>1229</v>
      </c>
      <c r="L594" s="170"/>
    </row>
    <row r="595" spans="1:12" ht="11.25" customHeight="1">
      <c r="A595" s="151" t="s">
        <v>794</v>
      </c>
      <c r="B595" s="151" t="s">
        <v>1744</v>
      </c>
      <c r="C595" s="171">
        <v>9.1</v>
      </c>
      <c r="D595" s="172">
        <v>4.4953000000000003</v>
      </c>
      <c r="E595" s="172">
        <v>4.4953000000000003</v>
      </c>
      <c r="F595" s="173">
        <v>1</v>
      </c>
      <c r="G595" s="172">
        <f t="shared" si="18"/>
        <v>4.4953000000000003</v>
      </c>
      <c r="H595" s="171">
        <v>1.2</v>
      </c>
      <c r="I595" s="174">
        <f t="shared" si="19"/>
        <v>5.3943599999999998</v>
      </c>
      <c r="J595" s="175" t="s">
        <v>1227</v>
      </c>
      <c r="K595" s="176" t="s">
        <v>1229</v>
      </c>
      <c r="L595" s="170"/>
    </row>
    <row r="596" spans="1:12" ht="11.25" customHeight="1">
      <c r="A596" s="177" t="s">
        <v>795</v>
      </c>
      <c r="B596" s="177" t="s">
        <v>1744</v>
      </c>
      <c r="C596" s="178">
        <v>15.56</v>
      </c>
      <c r="D596" s="179">
        <v>6.2933000000000003</v>
      </c>
      <c r="E596" s="179">
        <v>6.2933000000000003</v>
      </c>
      <c r="F596" s="180">
        <v>1</v>
      </c>
      <c r="G596" s="179">
        <f t="shared" si="18"/>
        <v>6.2933000000000003</v>
      </c>
      <c r="H596" s="178">
        <v>1.2</v>
      </c>
      <c r="I596" s="181">
        <f t="shared" si="19"/>
        <v>7.5519600000000002</v>
      </c>
      <c r="J596" s="182" t="s">
        <v>1227</v>
      </c>
      <c r="K596" s="183" t="s">
        <v>1229</v>
      </c>
      <c r="L596" s="170"/>
    </row>
    <row r="597" spans="1:12" ht="11.25" customHeight="1">
      <c r="A597" s="163" t="s">
        <v>796</v>
      </c>
      <c r="B597" s="163" t="s">
        <v>1509</v>
      </c>
      <c r="C597" s="164">
        <v>4.75</v>
      </c>
      <c r="D597" s="165">
        <v>1.0878000000000001</v>
      </c>
      <c r="E597" s="165">
        <v>1.0878000000000001</v>
      </c>
      <c r="F597" s="166">
        <v>1</v>
      </c>
      <c r="G597" s="165">
        <f t="shared" si="18"/>
        <v>1.0878000000000001</v>
      </c>
      <c r="H597" s="164">
        <v>1.2</v>
      </c>
      <c r="I597" s="167">
        <f t="shared" si="19"/>
        <v>1.3053600000000001</v>
      </c>
      <c r="J597" s="168" t="s">
        <v>1227</v>
      </c>
      <c r="K597" s="169" t="s">
        <v>1229</v>
      </c>
      <c r="L597" s="170"/>
    </row>
    <row r="598" spans="1:12" ht="11.25" customHeight="1">
      <c r="A598" s="151" t="s">
        <v>797</v>
      </c>
      <c r="B598" s="151" t="s">
        <v>1509</v>
      </c>
      <c r="C598" s="171">
        <v>7.05</v>
      </c>
      <c r="D598" s="172">
        <v>1.4548000000000001</v>
      </c>
      <c r="E598" s="172">
        <v>1.4548000000000001</v>
      </c>
      <c r="F598" s="173">
        <v>1</v>
      </c>
      <c r="G598" s="172">
        <f t="shared" si="18"/>
        <v>1.4548000000000001</v>
      </c>
      <c r="H598" s="171">
        <v>1.2</v>
      </c>
      <c r="I598" s="174">
        <f t="shared" si="19"/>
        <v>1.74576</v>
      </c>
      <c r="J598" s="175" t="s">
        <v>1227</v>
      </c>
      <c r="K598" s="176" t="s">
        <v>1229</v>
      </c>
      <c r="L598" s="170"/>
    </row>
    <row r="599" spans="1:12" ht="11.25" customHeight="1">
      <c r="A599" s="151" t="s">
        <v>798</v>
      </c>
      <c r="B599" s="151" t="s">
        <v>1509</v>
      </c>
      <c r="C599" s="171">
        <v>10.28</v>
      </c>
      <c r="D599" s="172">
        <v>2.1393</v>
      </c>
      <c r="E599" s="172">
        <v>2.1393</v>
      </c>
      <c r="F599" s="173">
        <v>1</v>
      </c>
      <c r="G599" s="172">
        <f t="shared" si="18"/>
        <v>2.1393</v>
      </c>
      <c r="H599" s="171">
        <v>1.2</v>
      </c>
      <c r="I599" s="174">
        <f t="shared" si="19"/>
        <v>2.5671599999999999</v>
      </c>
      <c r="J599" s="175" t="s">
        <v>1227</v>
      </c>
      <c r="K599" s="176" t="s">
        <v>1229</v>
      </c>
      <c r="L599" s="170"/>
    </row>
    <row r="600" spans="1:12" ht="11.25" customHeight="1">
      <c r="A600" s="177" t="s">
        <v>799</v>
      </c>
      <c r="B600" s="177" t="s">
        <v>1509</v>
      </c>
      <c r="C600" s="178">
        <v>16.04</v>
      </c>
      <c r="D600" s="179">
        <v>3.6099000000000001</v>
      </c>
      <c r="E600" s="179">
        <v>3.6099000000000001</v>
      </c>
      <c r="F600" s="180">
        <v>1</v>
      </c>
      <c r="G600" s="179">
        <f t="shared" si="18"/>
        <v>3.6099000000000001</v>
      </c>
      <c r="H600" s="178">
        <v>1.2</v>
      </c>
      <c r="I600" s="181">
        <f t="shared" si="19"/>
        <v>4.33188</v>
      </c>
      <c r="J600" s="182" t="s">
        <v>1227</v>
      </c>
      <c r="K600" s="183" t="s">
        <v>1229</v>
      </c>
      <c r="L600" s="170"/>
    </row>
    <row r="601" spans="1:12" ht="11.25" customHeight="1">
      <c r="A601" s="163" t="s">
        <v>800</v>
      </c>
      <c r="B601" s="163" t="s">
        <v>1745</v>
      </c>
      <c r="C601" s="164">
        <v>4.03</v>
      </c>
      <c r="D601" s="165">
        <v>1.353</v>
      </c>
      <c r="E601" s="165">
        <v>1.353</v>
      </c>
      <c r="F601" s="166">
        <v>1</v>
      </c>
      <c r="G601" s="165">
        <f t="shared" si="18"/>
        <v>1.353</v>
      </c>
      <c r="H601" s="164">
        <v>1.2</v>
      </c>
      <c r="I601" s="167">
        <f t="shared" si="19"/>
        <v>1.6235999999999999</v>
      </c>
      <c r="J601" s="168" t="s">
        <v>1227</v>
      </c>
      <c r="K601" s="169" t="s">
        <v>1229</v>
      </c>
      <c r="L601" s="170"/>
    </row>
    <row r="602" spans="1:12" ht="11.25" customHeight="1">
      <c r="A602" s="151" t="s">
        <v>801</v>
      </c>
      <c r="B602" s="151" t="s">
        <v>1745</v>
      </c>
      <c r="C602" s="171">
        <v>4.8499999999999996</v>
      </c>
      <c r="D602" s="172">
        <v>1.6805000000000001</v>
      </c>
      <c r="E602" s="172">
        <v>1.6805000000000001</v>
      </c>
      <c r="F602" s="173">
        <v>1</v>
      </c>
      <c r="G602" s="172">
        <f t="shared" si="18"/>
        <v>1.6805000000000001</v>
      </c>
      <c r="H602" s="171">
        <v>1.2</v>
      </c>
      <c r="I602" s="174">
        <f t="shared" si="19"/>
        <v>2.0165999999999999</v>
      </c>
      <c r="J602" s="175" t="s">
        <v>1227</v>
      </c>
      <c r="K602" s="176" t="s">
        <v>1229</v>
      </c>
      <c r="L602" s="170"/>
    </row>
    <row r="603" spans="1:12" ht="11.25" customHeight="1">
      <c r="A603" s="151" t="s">
        <v>802</v>
      </c>
      <c r="B603" s="151" t="s">
        <v>1745</v>
      </c>
      <c r="C603" s="171">
        <v>6.91</v>
      </c>
      <c r="D603" s="172">
        <v>2.1071</v>
      </c>
      <c r="E603" s="172">
        <v>2.1071</v>
      </c>
      <c r="F603" s="173">
        <v>1</v>
      </c>
      <c r="G603" s="172">
        <f t="shared" si="18"/>
        <v>2.1071</v>
      </c>
      <c r="H603" s="171">
        <v>1.2</v>
      </c>
      <c r="I603" s="174">
        <f t="shared" si="19"/>
        <v>2.5285199999999999</v>
      </c>
      <c r="J603" s="175" t="s">
        <v>1227</v>
      </c>
      <c r="K603" s="176" t="s">
        <v>1229</v>
      </c>
      <c r="L603" s="170"/>
    </row>
    <row r="604" spans="1:12" ht="11.25" customHeight="1">
      <c r="A604" s="177" t="s">
        <v>803</v>
      </c>
      <c r="B604" s="177" t="s">
        <v>1745</v>
      </c>
      <c r="C604" s="178">
        <v>10.06</v>
      </c>
      <c r="D604" s="179">
        <v>3.0360999999999998</v>
      </c>
      <c r="E604" s="179">
        <v>3.0360999999999998</v>
      </c>
      <c r="F604" s="180">
        <v>1</v>
      </c>
      <c r="G604" s="179">
        <f t="shared" si="18"/>
        <v>3.0360999999999998</v>
      </c>
      <c r="H604" s="178">
        <v>1.2</v>
      </c>
      <c r="I604" s="181">
        <f t="shared" si="19"/>
        <v>3.6433200000000001</v>
      </c>
      <c r="J604" s="182" t="s">
        <v>1227</v>
      </c>
      <c r="K604" s="183" t="s">
        <v>1229</v>
      </c>
      <c r="L604" s="170"/>
    </row>
    <row r="605" spans="1:12" ht="11.25" customHeight="1">
      <c r="A605" s="163" t="s">
        <v>804</v>
      </c>
      <c r="B605" s="163" t="s">
        <v>1746</v>
      </c>
      <c r="C605" s="164">
        <v>2.5</v>
      </c>
      <c r="D605" s="165">
        <v>1.3788</v>
      </c>
      <c r="E605" s="165">
        <v>1.3788</v>
      </c>
      <c r="F605" s="166">
        <v>1</v>
      </c>
      <c r="G605" s="165">
        <f t="shared" si="18"/>
        <v>1.3788</v>
      </c>
      <c r="H605" s="164">
        <v>1.2</v>
      </c>
      <c r="I605" s="167">
        <f t="shared" si="19"/>
        <v>1.65456</v>
      </c>
      <c r="J605" s="168" t="s">
        <v>1227</v>
      </c>
      <c r="K605" s="169" t="s">
        <v>1229</v>
      </c>
      <c r="L605" s="170"/>
    </row>
    <row r="606" spans="1:12" ht="11.25" customHeight="1">
      <c r="A606" s="151" t="s">
        <v>805</v>
      </c>
      <c r="B606" s="151" t="s">
        <v>1746</v>
      </c>
      <c r="C606" s="171">
        <v>4.5199999999999996</v>
      </c>
      <c r="D606" s="172">
        <v>1.8456999999999999</v>
      </c>
      <c r="E606" s="172">
        <v>1.8456999999999999</v>
      </c>
      <c r="F606" s="173">
        <v>1</v>
      </c>
      <c r="G606" s="172">
        <f t="shared" si="18"/>
        <v>1.8456999999999999</v>
      </c>
      <c r="H606" s="171">
        <v>1.2</v>
      </c>
      <c r="I606" s="174">
        <f t="shared" si="19"/>
        <v>2.2148400000000001</v>
      </c>
      <c r="J606" s="175" t="s">
        <v>1227</v>
      </c>
      <c r="K606" s="176" t="s">
        <v>1229</v>
      </c>
      <c r="L606" s="170"/>
    </row>
    <row r="607" spans="1:12" ht="11.25" customHeight="1">
      <c r="A607" s="151" t="s">
        <v>806</v>
      </c>
      <c r="B607" s="151" t="s">
        <v>1746</v>
      </c>
      <c r="C607" s="171">
        <v>7.77</v>
      </c>
      <c r="D607" s="172">
        <v>2.4765000000000001</v>
      </c>
      <c r="E607" s="172">
        <v>2.4765000000000001</v>
      </c>
      <c r="F607" s="173">
        <v>1</v>
      </c>
      <c r="G607" s="172">
        <f t="shared" si="18"/>
        <v>2.4765000000000001</v>
      </c>
      <c r="H607" s="171">
        <v>1.2</v>
      </c>
      <c r="I607" s="174">
        <f t="shared" si="19"/>
        <v>2.9718</v>
      </c>
      <c r="J607" s="175" t="s">
        <v>1227</v>
      </c>
      <c r="K607" s="176" t="s">
        <v>1229</v>
      </c>
      <c r="L607" s="170"/>
    </row>
    <row r="608" spans="1:12" ht="11.25" customHeight="1">
      <c r="A608" s="177" t="s">
        <v>807</v>
      </c>
      <c r="B608" s="177" t="s">
        <v>1746</v>
      </c>
      <c r="C608" s="178">
        <v>13.15</v>
      </c>
      <c r="D608" s="179">
        <v>3.6606000000000001</v>
      </c>
      <c r="E608" s="179">
        <v>3.6606000000000001</v>
      </c>
      <c r="F608" s="180">
        <v>1</v>
      </c>
      <c r="G608" s="179">
        <f t="shared" si="18"/>
        <v>3.6606000000000001</v>
      </c>
      <c r="H608" s="178">
        <v>1.2</v>
      </c>
      <c r="I608" s="181">
        <f t="shared" si="19"/>
        <v>4.3927199999999997</v>
      </c>
      <c r="J608" s="182" t="s">
        <v>1227</v>
      </c>
      <c r="K608" s="183" t="s">
        <v>1229</v>
      </c>
      <c r="L608" s="170"/>
    </row>
    <row r="609" spans="1:12" ht="11.25" customHeight="1">
      <c r="A609" s="163" t="s">
        <v>808</v>
      </c>
      <c r="B609" s="163" t="s">
        <v>1747</v>
      </c>
      <c r="C609" s="164">
        <v>2.61</v>
      </c>
      <c r="D609" s="165">
        <v>1.1259999999999999</v>
      </c>
      <c r="E609" s="165">
        <v>1.1259999999999999</v>
      </c>
      <c r="F609" s="166">
        <v>1</v>
      </c>
      <c r="G609" s="165">
        <f t="shared" si="18"/>
        <v>1.1259999999999999</v>
      </c>
      <c r="H609" s="164">
        <v>1.2</v>
      </c>
      <c r="I609" s="167">
        <f t="shared" si="19"/>
        <v>1.3512</v>
      </c>
      <c r="J609" s="168" t="s">
        <v>1227</v>
      </c>
      <c r="K609" s="169" t="s">
        <v>1229</v>
      </c>
      <c r="L609" s="170"/>
    </row>
    <row r="610" spans="1:12" ht="11.25" customHeight="1">
      <c r="A610" s="151" t="s">
        <v>809</v>
      </c>
      <c r="B610" s="151" t="s">
        <v>1747</v>
      </c>
      <c r="C610" s="171">
        <v>3.51</v>
      </c>
      <c r="D610" s="172">
        <v>1.5419</v>
      </c>
      <c r="E610" s="172">
        <v>1.5419</v>
      </c>
      <c r="F610" s="173">
        <v>1</v>
      </c>
      <c r="G610" s="172">
        <f t="shared" si="18"/>
        <v>1.5419</v>
      </c>
      <c r="H610" s="171">
        <v>1.2</v>
      </c>
      <c r="I610" s="174">
        <f t="shared" si="19"/>
        <v>1.8502799999999999</v>
      </c>
      <c r="J610" s="175" t="s">
        <v>1227</v>
      </c>
      <c r="K610" s="176" t="s">
        <v>1229</v>
      </c>
      <c r="L610" s="170"/>
    </row>
    <row r="611" spans="1:12" ht="11.25" customHeight="1">
      <c r="A611" s="151" t="s">
        <v>810</v>
      </c>
      <c r="B611" s="151" t="s">
        <v>1747</v>
      </c>
      <c r="C611" s="171">
        <v>8.16</v>
      </c>
      <c r="D611" s="172">
        <v>2.3001</v>
      </c>
      <c r="E611" s="172">
        <v>2.3001</v>
      </c>
      <c r="F611" s="173">
        <v>1</v>
      </c>
      <c r="G611" s="172">
        <f t="shared" si="18"/>
        <v>2.3001</v>
      </c>
      <c r="H611" s="171">
        <v>1.2</v>
      </c>
      <c r="I611" s="174">
        <f t="shared" si="19"/>
        <v>2.7601200000000001</v>
      </c>
      <c r="J611" s="175" t="s">
        <v>1227</v>
      </c>
      <c r="K611" s="176" t="s">
        <v>1229</v>
      </c>
      <c r="L611" s="170"/>
    </row>
    <row r="612" spans="1:12" ht="11.25" customHeight="1">
      <c r="A612" s="177" t="s">
        <v>811</v>
      </c>
      <c r="B612" s="177" t="s">
        <v>1747</v>
      </c>
      <c r="C612" s="178">
        <v>14.04</v>
      </c>
      <c r="D612" s="179">
        <v>3.2744</v>
      </c>
      <c r="E612" s="179">
        <v>3.2744</v>
      </c>
      <c r="F612" s="180">
        <v>1</v>
      </c>
      <c r="G612" s="179">
        <f t="shared" si="18"/>
        <v>3.2744</v>
      </c>
      <c r="H612" s="178">
        <v>1.2</v>
      </c>
      <c r="I612" s="181">
        <f t="shared" si="19"/>
        <v>3.9292799999999999</v>
      </c>
      <c r="J612" s="182" t="s">
        <v>1227</v>
      </c>
      <c r="K612" s="183" t="s">
        <v>1229</v>
      </c>
      <c r="L612" s="170"/>
    </row>
    <row r="613" spans="1:12" ht="11.25" customHeight="1">
      <c r="A613" s="163" t="s">
        <v>812</v>
      </c>
      <c r="B613" s="163" t="s">
        <v>1748</v>
      </c>
      <c r="C613" s="164">
        <v>3.55</v>
      </c>
      <c r="D613" s="165">
        <v>1.1335999999999999</v>
      </c>
      <c r="E613" s="165">
        <v>1.1335999999999999</v>
      </c>
      <c r="F613" s="166">
        <v>1</v>
      </c>
      <c r="G613" s="165">
        <f t="shared" si="18"/>
        <v>1.1335999999999999</v>
      </c>
      <c r="H613" s="164">
        <v>1.2</v>
      </c>
      <c r="I613" s="167">
        <f t="shared" si="19"/>
        <v>1.36032</v>
      </c>
      <c r="J613" s="168" t="s">
        <v>1227</v>
      </c>
      <c r="K613" s="169" t="s">
        <v>1229</v>
      </c>
      <c r="L613" s="170"/>
    </row>
    <row r="614" spans="1:12" ht="11.25" customHeight="1">
      <c r="A614" s="151" t="s">
        <v>813</v>
      </c>
      <c r="B614" s="151" t="s">
        <v>1748</v>
      </c>
      <c r="C614" s="171">
        <v>6.83</v>
      </c>
      <c r="D614" s="172">
        <v>1.7834000000000001</v>
      </c>
      <c r="E614" s="172">
        <v>1.7834000000000001</v>
      </c>
      <c r="F614" s="173">
        <v>1</v>
      </c>
      <c r="G614" s="172">
        <f t="shared" si="18"/>
        <v>1.7834000000000001</v>
      </c>
      <c r="H614" s="171">
        <v>1.2</v>
      </c>
      <c r="I614" s="174">
        <f t="shared" si="19"/>
        <v>2.1400800000000002</v>
      </c>
      <c r="J614" s="175" t="s">
        <v>1227</v>
      </c>
      <c r="K614" s="176" t="s">
        <v>1229</v>
      </c>
      <c r="L614" s="170"/>
    </row>
    <row r="615" spans="1:12" ht="11.25" customHeight="1">
      <c r="A615" s="151" t="s">
        <v>814</v>
      </c>
      <c r="B615" s="151" t="s">
        <v>1748</v>
      </c>
      <c r="C615" s="171">
        <v>12.61</v>
      </c>
      <c r="D615" s="172">
        <v>2.8170000000000002</v>
      </c>
      <c r="E615" s="172">
        <v>2.8170000000000002</v>
      </c>
      <c r="F615" s="173">
        <v>1</v>
      </c>
      <c r="G615" s="172">
        <f t="shared" si="18"/>
        <v>2.8170000000000002</v>
      </c>
      <c r="H615" s="171">
        <v>1.2</v>
      </c>
      <c r="I615" s="174">
        <f t="shared" si="19"/>
        <v>3.3803999999999998</v>
      </c>
      <c r="J615" s="175" t="s">
        <v>1227</v>
      </c>
      <c r="K615" s="176" t="s">
        <v>1229</v>
      </c>
      <c r="L615" s="170"/>
    </row>
    <row r="616" spans="1:12" ht="11.25" customHeight="1">
      <c r="A616" s="177" t="s">
        <v>815</v>
      </c>
      <c r="B616" s="177" t="s">
        <v>1748</v>
      </c>
      <c r="C616" s="178">
        <v>20.43</v>
      </c>
      <c r="D616" s="179">
        <v>5.0270000000000001</v>
      </c>
      <c r="E616" s="179">
        <v>5.0270000000000001</v>
      </c>
      <c r="F616" s="180">
        <v>1</v>
      </c>
      <c r="G616" s="179">
        <f t="shared" si="18"/>
        <v>5.0270000000000001</v>
      </c>
      <c r="H616" s="178">
        <v>1.2</v>
      </c>
      <c r="I616" s="181">
        <f t="shared" si="19"/>
        <v>6.0324</v>
      </c>
      <c r="J616" s="182" t="s">
        <v>1227</v>
      </c>
      <c r="K616" s="183" t="s">
        <v>1229</v>
      </c>
      <c r="L616" s="170"/>
    </row>
    <row r="617" spans="1:12" ht="11.25" customHeight="1">
      <c r="A617" s="163" t="s">
        <v>816</v>
      </c>
      <c r="B617" s="163" t="s">
        <v>1749</v>
      </c>
      <c r="C617" s="164">
        <v>2.95</v>
      </c>
      <c r="D617" s="165">
        <v>1.3167</v>
      </c>
      <c r="E617" s="165">
        <v>1.3167</v>
      </c>
      <c r="F617" s="166">
        <v>1</v>
      </c>
      <c r="G617" s="165">
        <f t="shared" si="18"/>
        <v>1.3167</v>
      </c>
      <c r="H617" s="164">
        <v>1.2</v>
      </c>
      <c r="I617" s="167">
        <f t="shared" si="19"/>
        <v>1.5800399999999999</v>
      </c>
      <c r="J617" s="168" t="s">
        <v>1227</v>
      </c>
      <c r="K617" s="169" t="s">
        <v>1229</v>
      </c>
      <c r="L617" s="170"/>
    </row>
    <row r="618" spans="1:12" ht="11.25" customHeight="1">
      <c r="A618" s="151" t="s">
        <v>817</v>
      </c>
      <c r="B618" s="151" t="s">
        <v>1749</v>
      </c>
      <c r="C618" s="171">
        <v>4.1900000000000004</v>
      </c>
      <c r="D618" s="172">
        <v>1.7522</v>
      </c>
      <c r="E618" s="172">
        <v>1.7522</v>
      </c>
      <c r="F618" s="173">
        <v>1</v>
      </c>
      <c r="G618" s="172">
        <f t="shared" si="18"/>
        <v>1.7522</v>
      </c>
      <c r="H618" s="171">
        <v>1.2</v>
      </c>
      <c r="I618" s="174">
        <f t="shared" si="19"/>
        <v>2.1026400000000001</v>
      </c>
      <c r="J618" s="175" t="s">
        <v>1227</v>
      </c>
      <c r="K618" s="176" t="s">
        <v>1229</v>
      </c>
      <c r="L618" s="170"/>
    </row>
    <row r="619" spans="1:12" ht="11.25" customHeight="1">
      <c r="A619" s="151" t="s">
        <v>818</v>
      </c>
      <c r="B619" s="151" t="s">
        <v>1749</v>
      </c>
      <c r="C619" s="171">
        <v>7.58</v>
      </c>
      <c r="D619" s="172">
        <v>2.4643000000000002</v>
      </c>
      <c r="E619" s="172">
        <v>2.4643000000000002</v>
      </c>
      <c r="F619" s="173">
        <v>1</v>
      </c>
      <c r="G619" s="172">
        <f t="shared" si="18"/>
        <v>2.4643000000000002</v>
      </c>
      <c r="H619" s="171">
        <v>1.2</v>
      </c>
      <c r="I619" s="174">
        <f t="shared" si="19"/>
        <v>2.95716</v>
      </c>
      <c r="J619" s="175" t="s">
        <v>1227</v>
      </c>
      <c r="K619" s="176" t="s">
        <v>1229</v>
      </c>
      <c r="L619" s="170"/>
    </row>
    <row r="620" spans="1:12" ht="11.25" customHeight="1">
      <c r="A620" s="177" t="s">
        <v>819</v>
      </c>
      <c r="B620" s="177" t="s">
        <v>1749</v>
      </c>
      <c r="C620" s="178">
        <v>13.1</v>
      </c>
      <c r="D620" s="179">
        <v>3.7852000000000001</v>
      </c>
      <c r="E620" s="179">
        <v>3.7852000000000001</v>
      </c>
      <c r="F620" s="180">
        <v>1</v>
      </c>
      <c r="G620" s="179">
        <f t="shared" si="18"/>
        <v>3.7852000000000001</v>
      </c>
      <c r="H620" s="178">
        <v>1.2</v>
      </c>
      <c r="I620" s="181">
        <f t="shared" si="19"/>
        <v>4.5422399999999996</v>
      </c>
      <c r="J620" s="182" t="s">
        <v>1227</v>
      </c>
      <c r="K620" s="183" t="s">
        <v>1229</v>
      </c>
      <c r="L620" s="170"/>
    </row>
    <row r="621" spans="1:12" ht="11.25" customHeight="1">
      <c r="A621" s="163" t="s">
        <v>820</v>
      </c>
      <c r="B621" s="163" t="s">
        <v>1750</v>
      </c>
      <c r="C621" s="164">
        <v>3.92</v>
      </c>
      <c r="D621" s="165">
        <v>0.93620000000000003</v>
      </c>
      <c r="E621" s="165">
        <v>0.93620000000000003</v>
      </c>
      <c r="F621" s="166">
        <v>1</v>
      </c>
      <c r="G621" s="165">
        <f t="shared" si="18"/>
        <v>0.93620000000000003</v>
      </c>
      <c r="H621" s="164">
        <v>1.2</v>
      </c>
      <c r="I621" s="167">
        <f t="shared" si="19"/>
        <v>1.12344</v>
      </c>
      <c r="J621" s="168" t="s">
        <v>1227</v>
      </c>
      <c r="K621" s="169" t="s">
        <v>1229</v>
      </c>
      <c r="L621" s="170"/>
    </row>
    <row r="622" spans="1:12" ht="11.25" customHeight="1">
      <c r="A622" s="151" t="s">
        <v>821</v>
      </c>
      <c r="B622" s="151" t="s">
        <v>1750</v>
      </c>
      <c r="C622" s="171">
        <v>5.27</v>
      </c>
      <c r="D622" s="172">
        <v>1.2254</v>
      </c>
      <c r="E622" s="172">
        <v>1.2254</v>
      </c>
      <c r="F622" s="173">
        <v>1</v>
      </c>
      <c r="G622" s="172">
        <f t="shared" si="18"/>
        <v>1.2254</v>
      </c>
      <c r="H622" s="171">
        <v>1.2</v>
      </c>
      <c r="I622" s="174">
        <f t="shared" si="19"/>
        <v>1.47048</v>
      </c>
      <c r="J622" s="175" t="s">
        <v>1227</v>
      </c>
      <c r="K622" s="176" t="s">
        <v>1229</v>
      </c>
      <c r="L622" s="170"/>
    </row>
    <row r="623" spans="1:12" ht="11.25" customHeight="1">
      <c r="A623" s="151" t="s">
        <v>822</v>
      </c>
      <c r="B623" s="151" t="s">
        <v>1750</v>
      </c>
      <c r="C623" s="171">
        <v>7.54</v>
      </c>
      <c r="D623" s="172">
        <v>1.7717000000000001</v>
      </c>
      <c r="E623" s="172">
        <v>1.7717000000000001</v>
      </c>
      <c r="F623" s="173">
        <v>1</v>
      </c>
      <c r="G623" s="172">
        <f t="shared" si="18"/>
        <v>1.7717000000000001</v>
      </c>
      <c r="H623" s="171">
        <v>1.2</v>
      </c>
      <c r="I623" s="174">
        <f t="shared" si="19"/>
        <v>2.1260400000000002</v>
      </c>
      <c r="J623" s="175" t="s">
        <v>1227</v>
      </c>
      <c r="K623" s="176" t="s">
        <v>1229</v>
      </c>
      <c r="L623" s="170"/>
    </row>
    <row r="624" spans="1:12" ht="11.25" customHeight="1">
      <c r="A624" s="177" t="s">
        <v>823</v>
      </c>
      <c r="B624" s="177" t="s">
        <v>1750</v>
      </c>
      <c r="C624" s="178">
        <v>12.75</v>
      </c>
      <c r="D624" s="179">
        <v>2.9786000000000001</v>
      </c>
      <c r="E624" s="179">
        <v>2.9786000000000001</v>
      </c>
      <c r="F624" s="180">
        <v>1</v>
      </c>
      <c r="G624" s="179">
        <f t="shared" si="18"/>
        <v>2.9786000000000001</v>
      </c>
      <c r="H624" s="178">
        <v>1.2</v>
      </c>
      <c r="I624" s="181">
        <f t="shared" si="19"/>
        <v>3.5743200000000002</v>
      </c>
      <c r="J624" s="182" t="s">
        <v>1227</v>
      </c>
      <c r="K624" s="183" t="s">
        <v>1229</v>
      </c>
      <c r="L624" s="170"/>
    </row>
    <row r="625" spans="1:12" ht="11.25" customHeight="1">
      <c r="A625" s="163" t="s">
        <v>824</v>
      </c>
      <c r="B625" s="163" t="s">
        <v>1751</v>
      </c>
      <c r="C625" s="164">
        <v>2.13</v>
      </c>
      <c r="D625" s="165">
        <v>1.0528999999999999</v>
      </c>
      <c r="E625" s="165">
        <v>1.0528999999999999</v>
      </c>
      <c r="F625" s="166">
        <v>1</v>
      </c>
      <c r="G625" s="165">
        <f t="shared" si="18"/>
        <v>1.0528999999999999</v>
      </c>
      <c r="H625" s="164">
        <v>1.2</v>
      </c>
      <c r="I625" s="167">
        <f t="shared" si="19"/>
        <v>1.2634799999999999</v>
      </c>
      <c r="J625" s="168" t="s">
        <v>1227</v>
      </c>
      <c r="K625" s="169" t="s">
        <v>1229</v>
      </c>
      <c r="L625" s="170"/>
    </row>
    <row r="626" spans="1:12" ht="11.25" customHeight="1">
      <c r="A626" s="151" t="s">
        <v>825</v>
      </c>
      <c r="B626" s="151" t="s">
        <v>1751</v>
      </c>
      <c r="C626" s="171">
        <v>3.52</v>
      </c>
      <c r="D626" s="172">
        <v>1.6284000000000001</v>
      </c>
      <c r="E626" s="172">
        <v>1.6284000000000001</v>
      </c>
      <c r="F626" s="173">
        <v>1</v>
      </c>
      <c r="G626" s="172">
        <f t="shared" si="18"/>
        <v>1.6284000000000001</v>
      </c>
      <c r="H626" s="171">
        <v>1.2</v>
      </c>
      <c r="I626" s="174">
        <f t="shared" si="19"/>
        <v>1.95408</v>
      </c>
      <c r="J626" s="175" t="s">
        <v>1227</v>
      </c>
      <c r="K626" s="176" t="s">
        <v>1229</v>
      </c>
      <c r="L626" s="170"/>
    </row>
    <row r="627" spans="1:12" ht="11.25" customHeight="1">
      <c r="A627" s="151" t="s">
        <v>826</v>
      </c>
      <c r="B627" s="151" t="s">
        <v>1751</v>
      </c>
      <c r="C627" s="171">
        <v>6.33</v>
      </c>
      <c r="D627" s="172">
        <v>2.2536</v>
      </c>
      <c r="E627" s="172">
        <v>2.2536</v>
      </c>
      <c r="F627" s="173">
        <v>1</v>
      </c>
      <c r="G627" s="172">
        <f t="shared" si="18"/>
        <v>2.2536</v>
      </c>
      <c r="H627" s="171">
        <v>1.2</v>
      </c>
      <c r="I627" s="174">
        <f t="shared" si="19"/>
        <v>2.7043200000000001</v>
      </c>
      <c r="J627" s="175" t="s">
        <v>1227</v>
      </c>
      <c r="K627" s="176" t="s">
        <v>1229</v>
      </c>
      <c r="L627" s="170"/>
    </row>
    <row r="628" spans="1:12" ht="11.25" customHeight="1">
      <c r="A628" s="177" t="s">
        <v>827</v>
      </c>
      <c r="B628" s="177" t="s">
        <v>1751</v>
      </c>
      <c r="C628" s="178">
        <v>12.08</v>
      </c>
      <c r="D628" s="179">
        <v>3.5533000000000001</v>
      </c>
      <c r="E628" s="179">
        <v>3.5533000000000001</v>
      </c>
      <c r="F628" s="180">
        <v>1</v>
      </c>
      <c r="G628" s="179">
        <f t="shared" si="18"/>
        <v>3.5533000000000001</v>
      </c>
      <c r="H628" s="178">
        <v>1.2</v>
      </c>
      <c r="I628" s="181">
        <f t="shared" si="19"/>
        <v>4.26396</v>
      </c>
      <c r="J628" s="182" t="s">
        <v>1227</v>
      </c>
      <c r="K628" s="183" t="s">
        <v>1229</v>
      </c>
      <c r="L628" s="170"/>
    </row>
    <row r="629" spans="1:12" ht="11.25" customHeight="1">
      <c r="A629" s="163" t="s">
        <v>828</v>
      </c>
      <c r="B629" s="163" t="s">
        <v>1752</v>
      </c>
      <c r="C629" s="164">
        <v>2.5299999999999998</v>
      </c>
      <c r="D629" s="165">
        <v>0.81940000000000002</v>
      </c>
      <c r="E629" s="165">
        <v>0.81940000000000002</v>
      </c>
      <c r="F629" s="166">
        <v>1</v>
      </c>
      <c r="G629" s="165">
        <f t="shared" si="18"/>
        <v>0.81940000000000002</v>
      </c>
      <c r="H629" s="164">
        <v>1.2</v>
      </c>
      <c r="I629" s="167">
        <f t="shared" si="19"/>
        <v>0.98328000000000004</v>
      </c>
      <c r="J629" s="168" t="s">
        <v>1227</v>
      </c>
      <c r="K629" s="169" t="s">
        <v>1229</v>
      </c>
      <c r="L629" s="170"/>
    </row>
    <row r="630" spans="1:12" ht="11.25" customHeight="1">
      <c r="A630" s="151" t="s">
        <v>829</v>
      </c>
      <c r="B630" s="151" t="s">
        <v>1752</v>
      </c>
      <c r="C630" s="171">
        <v>3.9</v>
      </c>
      <c r="D630" s="172">
        <v>1.1094999999999999</v>
      </c>
      <c r="E630" s="172">
        <v>1.1094999999999999</v>
      </c>
      <c r="F630" s="173">
        <v>1</v>
      </c>
      <c r="G630" s="172">
        <f t="shared" si="18"/>
        <v>1.1094999999999999</v>
      </c>
      <c r="H630" s="171">
        <v>1.2</v>
      </c>
      <c r="I630" s="174">
        <f t="shared" si="19"/>
        <v>1.3313999999999999</v>
      </c>
      <c r="J630" s="175" t="s">
        <v>1227</v>
      </c>
      <c r="K630" s="176" t="s">
        <v>1229</v>
      </c>
      <c r="L630" s="170"/>
    </row>
    <row r="631" spans="1:12" ht="11.25" customHeight="1">
      <c r="A631" s="151" t="s">
        <v>830</v>
      </c>
      <c r="B631" s="151" t="s">
        <v>1752</v>
      </c>
      <c r="C631" s="171">
        <v>6.58</v>
      </c>
      <c r="D631" s="172">
        <v>1.7023999999999999</v>
      </c>
      <c r="E631" s="172">
        <v>1.7023999999999999</v>
      </c>
      <c r="F631" s="173">
        <v>1</v>
      </c>
      <c r="G631" s="172">
        <f t="shared" si="18"/>
        <v>1.7023999999999999</v>
      </c>
      <c r="H631" s="171">
        <v>1.2</v>
      </c>
      <c r="I631" s="174">
        <f t="shared" si="19"/>
        <v>2.0428799999999998</v>
      </c>
      <c r="J631" s="175" t="s">
        <v>1227</v>
      </c>
      <c r="K631" s="176" t="s">
        <v>1229</v>
      </c>
      <c r="L631" s="170"/>
    </row>
    <row r="632" spans="1:12" ht="11.25" customHeight="1">
      <c r="A632" s="177" t="s">
        <v>831</v>
      </c>
      <c r="B632" s="177" t="s">
        <v>1752</v>
      </c>
      <c r="C632" s="178">
        <v>12.96</v>
      </c>
      <c r="D632" s="179">
        <v>2.8815</v>
      </c>
      <c r="E632" s="179">
        <v>2.8815</v>
      </c>
      <c r="F632" s="180">
        <v>1</v>
      </c>
      <c r="G632" s="179">
        <f t="shared" si="18"/>
        <v>2.8815</v>
      </c>
      <c r="H632" s="178">
        <v>1.2</v>
      </c>
      <c r="I632" s="181">
        <f t="shared" si="19"/>
        <v>3.4578000000000002</v>
      </c>
      <c r="J632" s="182" t="s">
        <v>1227</v>
      </c>
      <c r="K632" s="183" t="s">
        <v>1229</v>
      </c>
      <c r="L632" s="170"/>
    </row>
    <row r="633" spans="1:12" ht="11.25" customHeight="1">
      <c r="A633" s="163" t="s">
        <v>832</v>
      </c>
      <c r="B633" s="163" t="s">
        <v>1753</v>
      </c>
      <c r="C633" s="164">
        <v>3.11</v>
      </c>
      <c r="D633" s="165">
        <v>0.96419999999999995</v>
      </c>
      <c r="E633" s="165">
        <v>0.96419999999999995</v>
      </c>
      <c r="F633" s="166">
        <v>1</v>
      </c>
      <c r="G633" s="165">
        <f t="shared" si="18"/>
        <v>0.96419999999999995</v>
      </c>
      <c r="H633" s="164">
        <v>1.2</v>
      </c>
      <c r="I633" s="167">
        <f t="shared" si="19"/>
        <v>1.1570400000000001</v>
      </c>
      <c r="J633" s="168" t="s">
        <v>1227</v>
      </c>
      <c r="K633" s="169" t="s">
        <v>1229</v>
      </c>
      <c r="L633" s="170"/>
    </row>
    <row r="634" spans="1:12" ht="11.25" customHeight="1">
      <c r="A634" s="151" t="s">
        <v>833</v>
      </c>
      <c r="B634" s="151" t="s">
        <v>1753</v>
      </c>
      <c r="C634" s="171">
        <v>5.07</v>
      </c>
      <c r="D634" s="172">
        <v>1.2568999999999999</v>
      </c>
      <c r="E634" s="172">
        <v>1.2568999999999999</v>
      </c>
      <c r="F634" s="173">
        <v>1</v>
      </c>
      <c r="G634" s="172">
        <f t="shared" si="18"/>
        <v>1.2568999999999999</v>
      </c>
      <c r="H634" s="171">
        <v>1.2</v>
      </c>
      <c r="I634" s="174">
        <f t="shared" si="19"/>
        <v>1.5082800000000001</v>
      </c>
      <c r="J634" s="175" t="s">
        <v>1227</v>
      </c>
      <c r="K634" s="176" t="s">
        <v>1229</v>
      </c>
      <c r="L634" s="170"/>
    </row>
    <row r="635" spans="1:12" ht="11.25" customHeight="1">
      <c r="A635" s="151" t="s">
        <v>834</v>
      </c>
      <c r="B635" s="151" t="s">
        <v>1753</v>
      </c>
      <c r="C635" s="171">
        <v>8.65</v>
      </c>
      <c r="D635" s="172">
        <v>1.8415999999999999</v>
      </c>
      <c r="E635" s="172">
        <v>1.8415999999999999</v>
      </c>
      <c r="F635" s="173">
        <v>1</v>
      </c>
      <c r="G635" s="172">
        <f t="shared" si="18"/>
        <v>1.8415999999999999</v>
      </c>
      <c r="H635" s="171">
        <v>1.2</v>
      </c>
      <c r="I635" s="174">
        <f t="shared" si="19"/>
        <v>2.2099199999999999</v>
      </c>
      <c r="J635" s="175" t="s">
        <v>1227</v>
      </c>
      <c r="K635" s="176" t="s">
        <v>1229</v>
      </c>
      <c r="L635" s="170"/>
    </row>
    <row r="636" spans="1:12" ht="11.25" customHeight="1">
      <c r="A636" s="177" t="s">
        <v>835</v>
      </c>
      <c r="B636" s="177" t="s">
        <v>1753</v>
      </c>
      <c r="C636" s="178">
        <v>13.9</v>
      </c>
      <c r="D636" s="179">
        <v>3.1362999999999999</v>
      </c>
      <c r="E636" s="179">
        <v>3.1362999999999999</v>
      </c>
      <c r="F636" s="180">
        <v>1</v>
      </c>
      <c r="G636" s="179">
        <f t="shared" si="18"/>
        <v>3.1362999999999999</v>
      </c>
      <c r="H636" s="178">
        <v>1.2</v>
      </c>
      <c r="I636" s="181">
        <f t="shared" si="19"/>
        <v>3.76356</v>
      </c>
      <c r="J636" s="182" t="s">
        <v>1227</v>
      </c>
      <c r="K636" s="183" t="s">
        <v>1229</v>
      </c>
      <c r="L636" s="170"/>
    </row>
    <row r="637" spans="1:12" ht="11.25" customHeight="1">
      <c r="A637" s="163" t="s">
        <v>836</v>
      </c>
      <c r="B637" s="163" t="s">
        <v>1754</v>
      </c>
      <c r="C637" s="164">
        <v>2.2200000000000002</v>
      </c>
      <c r="D637" s="165">
        <v>1.0543</v>
      </c>
      <c r="E637" s="165">
        <v>1.0543</v>
      </c>
      <c r="F637" s="166">
        <v>1</v>
      </c>
      <c r="G637" s="165">
        <f t="shared" si="18"/>
        <v>1.0543</v>
      </c>
      <c r="H637" s="164">
        <v>1.2</v>
      </c>
      <c r="I637" s="167">
        <f t="shared" si="19"/>
        <v>1.2651600000000001</v>
      </c>
      <c r="J637" s="168" t="s">
        <v>1227</v>
      </c>
      <c r="K637" s="169" t="s">
        <v>1229</v>
      </c>
      <c r="L637" s="170"/>
    </row>
    <row r="638" spans="1:12" ht="11.25" customHeight="1">
      <c r="A638" s="151" t="s">
        <v>837</v>
      </c>
      <c r="B638" s="151" t="s">
        <v>1754</v>
      </c>
      <c r="C638" s="171">
        <v>4.18</v>
      </c>
      <c r="D638" s="172">
        <v>1.4722</v>
      </c>
      <c r="E638" s="172">
        <v>1.4722</v>
      </c>
      <c r="F638" s="173">
        <v>1</v>
      </c>
      <c r="G638" s="172">
        <f t="shared" si="18"/>
        <v>1.4722</v>
      </c>
      <c r="H638" s="171">
        <v>1.2</v>
      </c>
      <c r="I638" s="174">
        <f t="shared" si="19"/>
        <v>1.76664</v>
      </c>
      <c r="J638" s="175" t="s">
        <v>1227</v>
      </c>
      <c r="K638" s="176" t="s">
        <v>1229</v>
      </c>
      <c r="L638" s="170"/>
    </row>
    <row r="639" spans="1:12" ht="11.25" customHeight="1">
      <c r="A639" s="151" t="s">
        <v>838</v>
      </c>
      <c r="B639" s="151" t="s">
        <v>1754</v>
      </c>
      <c r="C639" s="171">
        <v>7.55</v>
      </c>
      <c r="D639" s="172">
        <v>2.1328</v>
      </c>
      <c r="E639" s="172">
        <v>2.1328</v>
      </c>
      <c r="F639" s="173">
        <v>1</v>
      </c>
      <c r="G639" s="172">
        <f t="shared" si="18"/>
        <v>2.1328</v>
      </c>
      <c r="H639" s="171">
        <v>1.2</v>
      </c>
      <c r="I639" s="174">
        <f t="shared" si="19"/>
        <v>2.5593599999999999</v>
      </c>
      <c r="J639" s="175" t="s">
        <v>1227</v>
      </c>
      <c r="K639" s="176" t="s">
        <v>1229</v>
      </c>
      <c r="L639" s="170"/>
    </row>
    <row r="640" spans="1:12" ht="11.25" customHeight="1">
      <c r="A640" s="177" t="s">
        <v>839</v>
      </c>
      <c r="B640" s="177" t="s">
        <v>1754</v>
      </c>
      <c r="C640" s="178">
        <v>13.44</v>
      </c>
      <c r="D640" s="179">
        <v>3.3940999999999999</v>
      </c>
      <c r="E640" s="179">
        <v>3.3940999999999999</v>
      </c>
      <c r="F640" s="180">
        <v>1</v>
      </c>
      <c r="G640" s="179">
        <f t="shared" si="18"/>
        <v>3.3940999999999999</v>
      </c>
      <c r="H640" s="178">
        <v>1.2</v>
      </c>
      <c r="I640" s="181">
        <f t="shared" si="19"/>
        <v>4.0729199999999999</v>
      </c>
      <c r="J640" s="182" t="s">
        <v>1227</v>
      </c>
      <c r="K640" s="183" t="s">
        <v>1229</v>
      </c>
      <c r="L640" s="170"/>
    </row>
    <row r="641" spans="1:12" ht="11.25" customHeight="1">
      <c r="A641" s="163" t="s">
        <v>840</v>
      </c>
      <c r="B641" s="163" t="s">
        <v>1755</v>
      </c>
      <c r="C641" s="164">
        <v>2.94</v>
      </c>
      <c r="D641" s="165">
        <v>1.5573999999999999</v>
      </c>
      <c r="E641" s="165">
        <v>1.5573999999999999</v>
      </c>
      <c r="F641" s="166">
        <v>1</v>
      </c>
      <c r="G641" s="165">
        <f t="shared" si="18"/>
        <v>1.5573999999999999</v>
      </c>
      <c r="H641" s="164">
        <v>1.2</v>
      </c>
      <c r="I641" s="167">
        <f t="shared" si="19"/>
        <v>1.8688800000000001</v>
      </c>
      <c r="J641" s="168" t="s">
        <v>1227</v>
      </c>
      <c r="K641" s="169" t="s">
        <v>1229</v>
      </c>
      <c r="L641" s="170"/>
    </row>
    <row r="642" spans="1:12" ht="11.25" customHeight="1">
      <c r="A642" s="151" t="s">
        <v>841</v>
      </c>
      <c r="B642" s="151" t="s">
        <v>1755</v>
      </c>
      <c r="C642" s="171">
        <v>2.94</v>
      </c>
      <c r="D642" s="172">
        <v>2.1238999999999999</v>
      </c>
      <c r="E642" s="172">
        <v>2.1238999999999999</v>
      </c>
      <c r="F642" s="173">
        <v>1</v>
      </c>
      <c r="G642" s="172">
        <f t="shared" si="18"/>
        <v>2.1238999999999999</v>
      </c>
      <c r="H642" s="171">
        <v>1.2</v>
      </c>
      <c r="I642" s="174">
        <f t="shared" si="19"/>
        <v>2.5486800000000001</v>
      </c>
      <c r="J642" s="175" t="s">
        <v>1227</v>
      </c>
      <c r="K642" s="176" t="s">
        <v>1229</v>
      </c>
      <c r="L642" s="170"/>
    </row>
    <row r="643" spans="1:12" ht="11.25" customHeight="1">
      <c r="A643" s="151" t="s">
        <v>842</v>
      </c>
      <c r="B643" s="151" t="s">
        <v>1755</v>
      </c>
      <c r="C643" s="171">
        <v>8.34</v>
      </c>
      <c r="D643" s="172">
        <v>3.3249</v>
      </c>
      <c r="E643" s="172">
        <v>3.3249</v>
      </c>
      <c r="F643" s="173">
        <v>1</v>
      </c>
      <c r="G643" s="172">
        <f t="shared" si="18"/>
        <v>3.3249</v>
      </c>
      <c r="H643" s="171">
        <v>1.2</v>
      </c>
      <c r="I643" s="174">
        <f t="shared" si="19"/>
        <v>3.9898799999999999</v>
      </c>
      <c r="J643" s="175" t="s">
        <v>1227</v>
      </c>
      <c r="K643" s="176" t="s">
        <v>1229</v>
      </c>
      <c r="L643" s="170"/>
    </row>
    <row r="644" spans="1:12" ht="11.25" customHeight="1">
      <c r="A644" s="177" t="s">
        <v>843</v>
      </c>
      <c r="B644" s="177" t="s">
        <v>1755</v>
      </c>
      <c r="C644" s="178">
        <v>14.94</v>
      </c>
      <c r="D644" s="179">
        <v>4.6334</v>
      </c>
      <c r="E644" s="179">
        <v>4.6334</v>
      </c>
      <c r="F644" s="180">
        <v>1</v>
      </c>
      <c r="G644" s="179">
        <f t="shared" si="18"/>
        <v>4.6334</v>
      </c>
      <c r="H644" s="178">
        <v>1.2</v>
      </c>
      <c r="I644" s="181">
        <f t="shared" si="19"/>
        <v>5.5600800000000001</v>
      </c>
      <c r="J644" s="182" t="s">
        <v>1227</v>
      </c>
      <c r="K644" s="183" t="s">
        <v>1229</v>
      </c>
      <c r="L644" s="170"/>
    </row>
    <row r="645" spans="1:12" ht="11.25" customHeight="1">
      <c r="A645" s="163" t="s">
        <v>1343</v>
      </c>
      <c r="B645" s="163" t="s">
        <v>1756</v>
      </c>
      <c r="C645" s="164">
        <v>1.26</v>
      </c>
      <c r="D645" s="165">
        <v>1.7323999999999999</v>
      </c>
      <c r="E645" s="165">
        <v>1.7323999999999999</v>
      </c>
      <c r="F645" s="166">
        <v>1</v>
      </c>
      <c r="G645" s="165">
        <f t="shared" si="18"/>
        <v>1.7323999999999999</v>
      </c>
      <c r="H645" s="164">
        <v>1.2</v>
      </c>
      <c r="I645" s="167">
        <f t="shared" si="19"/>
        <v>2.0788799999999998</v>
      </c>
      <c r="J645" s="168" t="s">
        <v>1227</v>
      </c>
      <c r="K645" s="169" t="s">
        <v>1229</v>
      </c>
      <c r="L645" s="170"/>
    </row>
    <row r="646" spans="1:12" ht="11.25" customHeight="1">
      <c r="A646" s="151" t="s">
        <v>1344</v>
      </c>
      <c r="B646" s="151" t="s">
        <v>1756</v>
      </c>
      <c r="C646" s="171">
        <v>2.21</v>
      </c>
      <c r="D646" s="172">
        <v>1.9794</v>
      </c>
      <c r="E646" s="172">
        <v>1.9794</v>
      </c>
      <c r="F646" s="173">
        <v>1</v>
      </c>
      <c r="G646" s="172">
        <f t="shared" si="18"/>
        <v>1.9794</v>
      </c>
      <c r="H646" s="171">
        <v>1.2</v>
      </c>
      <c r="I646" s="174">
        <f t="shared" si="19"/>
        <v>2.3752800000000001</v>
      </c>
      <c r="J646" s="175" t="s">
        <v>1227</v>
      </c>
      <c r="K646" s="176" t="s">
        <v>1229</v>
      </c>
      <c r="L646" s="170"/>
    </row>
    <row r="647" spans="1:12" ht="11.25" customHeight="1">
      <c r="A647" s="151" t="s">
        <v>1345</v>
      </c>
      <c r="B647" s="151" t="s">
        <v>1756</v>
      </c>
      <c r="C647" s="171">
        <v>5.2</v>
      </c>
      <c r="D647" s="172">
        <v>2.5996999999999999</v>
      </c>
      <c r="E647" s="172">
        <v>2.5996999999999999</v>
      </c>
      <c r="F647" s="173">
        <v>1</v>
      </c>
      <c r="G647" s="172">
        <f t="shared" si="18"/>
        <v>2.5996999999999999</v>
      </c>
      <c r="H647" s="171">
        <v>1.2</v>
      </c>
      <c r="I647" s="174">
        <f t="shared" si="19"/>
        <v>3.11964</v>
      </c>
      <c r="J647" s="175" t="s">
        <v>1227</v>
      </c>
      <c r="K647" s="176" t="s">
        <v>1229</v>
      </c>
      <c r="L647" s="170"/>
    </row>
    <row r="648" spans="1:12" ht="11.25" customHeight="1">
      <c r="A648" s="177" t="s">
        <v>1346</v>
      </c>
      <c r="B648" s="177" t="s">
        <v>1756</v>
      </c>
      <c r="C648" s="178">
        <v>10.39</v>
      </c>
      <c r="D648" s="179">
        <v>3.4639000000000002</v>
      </c>
      <c r="E648" s="179">
        <v>3.4639000000000002</v>
      </c>
      <c r="F648" s="180">
        <v>1</v>
      </c>
      <c r="G648" s="179">
        <f t="shared" si="18"/>
        <v>3.4639000000000002</v>
      </c>
      <c r="H648" s="178">
        <v>1.2</v>
      </c>
      <c r="I648" s="181">
        <f t="shared" si="19"/>
        <v>4.1566799999999997</v>
      </c>
      <c r="J648" s="182" t="s">
        <v>1227</v>
      </c>
      <c r="K648" s="183" t="s">
        <v>1229</v>
      </c>
      <c r="L648" s="170"/>
    </row>
    <row r="649" spans="1:12" ht="11.25" customHeight="1">
      <c r="A649" s="163" t="s">
        <v>1510</v>
      </c>
      <c r="B649" s="163" t="s">
        <v>1511</v>
      </c>
      <c r="C649" s="164">
        <v>4.03</v>
      </c>
      <c r="D649" s="165">
        <v>1.6477999999999999</v>
      </c>
      <c r="E649" s="165">
        <v>1.6477999999999999</v>
      </c>
      <c r="F649" s="166">
        <v>1</v>
      </c>
      <c r="G649" s="165">
        <f t="shared" si="18"/>
        <v>1.6477999999999999</v>
      </c>
      <c r="H649" s="164">
        <v>1.2</v>
      </c>
      <c r="I649" s="167">
        <f t="shared" si="19"/>
        <v>1.97736</v>
      </c>
      <c r="J649" s="168" t="s">
        <v>1227</v>
      </c>
      <c r="K649" s="169" t="s">
        <v>1229</v>
      </c>
      <c r="L649" s="170"/>
    </row>
    <row r="650" spans="1:12" ht="11.25" customHeight="1">
      <c r="A650" s="151" t="s">
        <v>1512</v>
      </c>
      <c r="B650" s="151" t="s">
        <v>1511</v>
      </c>
      <c r="C650" s="171">
        <v>4.7300000000000004</v>
      </c>
      <c r="D650" s="172">
        <v>1.895</v>
      </c>
      <c r="E650" s="172">
        <v>1.895</v>
      </c>
      <c r="F650" s="173">
        <v>1</v>
      </c>
      <c r="G650" s="172">
        <f t="shared" si="18"/>
        <v>1.895</v>
      </c>
      <c r="H650" s="171">
        <v>1.2</v>
      </c>
      <c r="I650" s="174">
        <f t="shared" si="19"/>
        <v>2.274</v>
      </c>
      <c r="J650" s="175" t="s">
        <v>1227</v>
      </c>
      <c r="K650" s="176" t="s">
        <v>1229</v>
      </c>
      <c r="L650" s="170"/>
    </row>
    <row r="651" spans="1:12" ht="11.25" customHeight="1">
      <c r="A651" s="151" t="s">
        <v>1513</v>
      </c>
      <c r="B651" s="151" t="s">
        <v>1511</v>
      </c>
      <c r="C651" s="171">
        <v>7.15</v>
      </c>
      <c r="D651" s="172">
        <v>2.5198999999999998</v>
      </c>
      <c r="E651" s="172">
        <v>2.5198999999999998</v>
      </c>
      <c r="F651" s="173">
        <v>1</v>
      </c>
      <c r="G651" s="172">
        <f t="shared" si="18"/>
        <v>2.5198999999999998</v>
      </c>
      <c r="H651" s="171">
        <v>1.2</v>
      </c>
      <c r="I651" s="174">
        <f t="shared" si="19"/>
        <v>3.0238800000000001</v>
      </c>
      <c r="J651" s="175" t="s">
        <v>1227</v>
      </c>
      <c r="K651" s="176" t="s">
        <v>1229</v>
      </c>
      <c r="L651" s="170"/>
    </row>
    <row r="652" spans="1:12" ht="11.25" customHeight="1">
      <c r="A652" s="177" t="s">
        <v>1514</v>
      </c>
      <c r="B652" s="177" t="s">
        <v>1511</v>
      </c>
      <c r="C652" s="178">
        <v>11.49</v>
      </c>
      <c r="D652" s="179">
        <v>3.5303</v>
      </c>
      <c r="E652" s="179">
        <v>3.5303</v>
      </c>
      <c r="F652" s="180">
        <v>1</v>
      </c>
      <c r="G652" s="179">
        <f t="shared" si="18"/>
        <v>3.5303</v>
      </c>
      <c r="H652" s="178">
        <v>1.2</v>
      </c>
      <c r="I652" s="181">
        <f t="shared" si="19"/>
        <v>4.2363600000000003</v>
      </c>
      <c r="J652" s="182" t="s">
        <v>1227</v>
      </c>
      <c r="K652" s="183" t="s">
        <v>1229</v>
      </c>
      <c r="L652" s="170"/>
    </row>
    <row r="653" spans="1:12" ht="11.25" customHeight="1">
      <c r="A653" s="163" t="s">
        <v>1515</v>
      </c>
      <c r="B653" s="163" t="s">
        <v>1516</v>
      </c>
      <c r="C653" s="164">
        <v>1.54</v>
      </c>
      <c r="D653" s="165">
        <v>1.4229000000000001</v>
      </c>
      <c r="E653" s="165">
        <v>1.4229000000000001</v>
      </c>
      <c r="F653" s="166">
        <v>1</v>
      </c>
      <c r="G653" s="165">
        <f t="shared" ref="G653:G716" si="20">ROUND(F653*D653,5)</f>
        <v>1.4229000000000001</v>
      </c>
      <c r="H653" s="164">
        <v>1.2</v>
      </c>
      <c r="I653" s="167">
        <f t="shared" ref="I653:I716" si="21">ROUND(H653*G653,5)</f>
        <v>1.7074800000000001</v>
      </c>
      <c r="J653" s="168" t="s">
        <v>1227</v>
      </c>
      <c r="K653" s="169" t="s">
        <v>1229</v>
      </c>
      <c r="L653" s="170"/>
    </row>
    <row r="654" spans="1:12" ht="11.25" customHeight="1">
      <c r="A654" s="151" t="s">
        <v>1517</v>
      </c>
      <c r="B654" s="151" t="s">
        <v>1516</v>
      </c>
      <c r="C654" s="171">
        <v>2.27</v>
      </c>
      <c r="D654" s="172">
        <v>1.5972999999999999</v>
      </c>
      <c r="E654" s="172">
        <v>1.5972999999999999</v>
      </c>
      <c r="F654" s="173">
        <v>1</v>
      </c>
      <c r="G654" s="172">
        <f t="shared" si="20"/>
        <v>1.5972999999999999</v>
      </c>
      <c r="H654" s="171">
        <v>1.2</v>
      </c>
      <c r="I654" s="174">
        <f t="shared" si="21"/>
        <v>1.91676</v>
      </c>
      <c r="J654" s="175" t="s">
        <v>1227</v>
      </c>
      <c r="K654" s="176" t="s">
        <v>1229</v>
      </c>
      <c r="L654" s="170"/>
    </row>
    <row r="655" spans="1:12" ht="11.25" customHeight="1">
      <c r="A655" s="151" t="s">
        <v>1518</v>
      </c>
      <c r="B655" s="151" t="s">
        <v>1516</v>
      </c>
      <c r="C655" s="171">
        <v>4.99</v>
      </c>
      <c r="D655" s="172">
        <v>2.2722000000000002</v>
      </c>
      <c r="E655" s="172">
        <v>2.2722000000000002</v>
      </c>
      <c r="F655" s="173">
        <v>1</v>
      </c>
      <c r="G655" s="172">
        <f t="shared" si="20"/>
        <v>2.2722000000000002</v>
      </c>
      <c r="H655" s="171">
        <v>1.2</v>
      </c>
      <c r="I655" s="174">
        <f t="shared" si="21"/>
        <v>2.7266400000000002</v>
      </c>
      <c r="J655" s="175" t="s">
        <v>1227</v>
      </c>
      <c r="K655" s="176" t="s">
        <v>1229</v>
      </c>
      <c r="L655" s="170"/>
    </row>
    <row r="656" spans="1:12" ht="11.25" customHeight="1">
      <c r="A656" s="177" t="s">
        <v>1519</v>
      </c>
      <c r="B656" s="177" t="s">
        <v>1516</v>
      </c>
      <c r="C656" s="178">
        <v>9.76</v>
      </c>
      <c r="D656" s="179">
        <v>3.3894000000000002</v>
      </c>
      <c r="E656" s="179">
        <v>3.3894000000000002</v>
      </c>
      <c r="F656" s="180">
        <v>1</v>
      </c>
      <c r="G656" s="179">
        <f t="shared" si="20"/>
        <v>3.3894000000000002</v>
      </c>
      <c r="H656" s="178">
        <v>1.2</v>
      </c>
      <c r="I656" s="181">
        <f t="shared" si="21"/>
        <v>4.0672800000000002</v>
      </c>
      <c r="J656" s="182" t="s">
        <v>1227</v>
      </c>
      <c r="K656" s="183" t="s">
        <v>1229</v>
      </c>
      <c r="L656" s="170"/>
    </row>
    <row r="657" spans="1:12" ht="11.25" customHeight="1">
      <c r="A657" s="163" t="s">
        <v>1520</v>
      </c>
      <c r="B657" s="163" t="s">
        <v>1521</v>
      </c>
      <c r="C657" s="164">
        <v>2.2200000000000002</v>
      </c>
      <c r="D657" s="165">
        <v>2.0436999999999999</v>
      </c>
      <c r="E657" s="165">
        <v>2.0436999999999999</v>
      </c>
      <c r="F657" s="166">
        <v>1</v>
      </c>
      <c r="G657" s="165">
        <f t="shared" si="20"/>
        <v>2.0436999999999999</v>
      </c>
      <c r="H657" s="164">
        <v>1.2</v>
      </c>
      <c r="I657" s="167">
        <f t="shared" si="21"/>
        <v>2.4524400000000002</v>
      </c>
      <c r="J657" s="168" t="s">
        <v>1227</v>
      </c>
      <c r="K657" s="169" t="s">
        <v>1229</v>
      </c>
      <c r="L657" s="170"/>
    </row>
    <row r="658" spans="1:12" ht="11.25" customHeight="1">
      <c r="A658" s="151" t="s">
        <v>1522</v>
      </c>
      <c r="B658" s="151" t="s">
        <v>1521</v>
      </c>
      <c r="C658" s="171">
        <v>3.89</v>
      </c>
      <c r="D658" s="172">
        <v>2.4657</v>
      </c>
      <c r="E658" s="172">
        <v>2.4657</v>
      </c>
      <c r="F658" s="173">
        <v>1</v>
      </c>
      <c r="G658" s="172">
        <f t="shared" si="20"/>
        <v>2.4657</v>
      </c>
      <c r="H658" s="171">
        <v>1.2</v>
      </c>
      <c r="I658" s="174">
        <f t="shared" si="21"/>
        <v>2.9588399999999999</v>
      </c>
      <c r="J658" s="175" t="s">
        <v>1227</v>
      </c>
      <c r="K658" s="176" t="s">
        <v>1229</v>
      </c>
      <c r="L658" s="170"/>
    </row>
    <row r="659" spans="1:12" ht="11.25" customHeight="1">
      <c r="A659" s="151" t="s">
        <v>1523</v>
      </c>
      <c r="B659" s="151" t="s">
        <v>1521</v>
      </c>
      <c r="C659" s="171">
        <v>7.25</v>
      </c>
      <c r="D659" s="172">
        <v>2.9981</v>
      </c>
      <c r="E659" s="172">
        <v>2.9981</v>
      </c>
      <c r="F659" s="173">
        <v>1</v>
      </c>
      <c r="G659" s="172">
        <f t="shared" si="20"/>
        <v>2.9981</v>
      </c>
      <c r="H659" s="171">
        <v>1.2</v>
      </c>
      <c r="I659" s="174">
        <f t="shared" si="21"/>
        <v>3.5977199999999998</v>
      </c>
      <c r="J659" s="175" t="s">
        <v>1227</v>
      </c>
      <c r="K659" s="176" t="s">
        <v>1229</v>
      </c>
      <c r="L659" s="170"/>
    </row>
    <row r="660" spans="1:12" ht="11.25" customHeight="1">
      <c r="A660" s="177" t="s">
        <v>1524</v>
      </c>
      <c r="B660" s="177" t="s">
        <v>1521</v>
      </c>
      <c r="C660" s="178">
        <v>10.94</v>
      </c>
      <c r="D660" s="179">
        <v>3.8685</v>
      </c>
      <c r="E660" s="179">
        <v>3.8685</v>
      </c>
      <c r="F660" s="180">
        <v>1</v>
      </c>
      <c r="G660" s="179">
        <f t="shared" si="20"/>
        <v>3.8685</v>
      </c>
      <c r="H660" s="178">
        <v>1.2</v>
      </c>
      <c r="I660" s="181">
        <f t="shared" si="21"/>
        <v>4.6421999999999999</v>
      </c>
      <c r="J660" s="182" t="s">
        <v>1227</v>
      </c>
      <c r="K660" s="183" t="s">
        <v>1229</v>
      </c>
      <c r="L660" s="170"/>
    </row>
    <row r="661" spans="1:12" ht="11.25" customHeight="1">
      <c r="A661" s="163" t="s">
        <v>1525</v>
      </c>
      <c r="B661" s="163" t="s">
        <v>1526</v>
      </c>
      <c r="C661" s="164">
        <v>1.67</v>
      </c>
      <c r="D661" s="165">
        <v>1.4114</v>
      </c>
      <c r="E661" s="165">
        <v>1.4114</v>
      </c>
      <c r="F661" s="166">
        <v>1</v>
      </c>
      <c r="G661" s="165">
        <f t="shared" si="20"/>
        <v>1.4114</v>
      </c>
      <c r="H661" s="164">
        <v>1.2</v>
      </c>
      <c r="I661" s="167">
        <f t="shared" si="21"/>
        <v>1.6936800000000001</v>
      </c>
      <c r="J661" s="168" t="s">
        <v>1227</v>
      </c>
      <c r="K661" s="169" t="s">
        <v>1229</v>
      </c>
      <c r="L661" s="170"/>
    </row>
    <row r="662" spans="1:12" ht="11.25" customHeight="1">
      <c r="A662" s="151" t="s">
        <v>1527</v>
      </c>
      <c r="B662" s="151" t="s">
        <v>1526</v>
      </c>
      <c r="C662" s="171">
        <v>2.2000000000000002</v>
      </c>
      <c r="D662" s="172">
        <v>1.4986999999999999</v>
      </c>
      <c r="E662" s="172">
        <v>1.4986999999999999</v>
      </c>
      <c r="F662" s="173">
        <v>1</v>
      </c>
      <c r="G662" s="172">
        <f t="shared" si="20"/>
        <v>1.4986999999999999</v>
      </c>
      <c r="H662" s="171">
        <v>1.2</v>
      </c>
      <c r="I662" s="174">
        <f t="shared" si="21"/>
        <v>1.79844</v>
      </c>
      <c r="J662" s="175" t="s">
        <v>1227</v>
      </c>
      <c r="K662" s="176" t="s">
        <v>1229</v>
      </c>
      <c r="L662" s="170"/>
    </row>
    <row r="663" spans="1:12" ht="11.25" customHeight="1">
      <c r="A663" s="151" t="s">
        <v>1528</v>
      </c>
      <c r="B663" s="151" t="s">
        <v>1526</v>
      </c>
      <c r="C663" s="171">
        <v>3.15</v>
      </c>
      <c r="D663" s="172">
        <v>2.1516000000000002</v>
      </c>
      <c r="E663" s="172">
        <v>2.1516000000000002</v>
      </c>
      <c r="F663" s="173">
        <v>1</v>
      </c>
      <c r="G663" s="172">
        <f t="shared" si="20"/>
        <v>2.1516000000000002</v>
      </c>
      <c r="H663" s="171">
        <v>1.2</v>
      </c>
      <c r="I663" s="174">
        <f t="shared" si="21"/>
        <v>2.5819200000000002</v>
      </c>
      <c r="J663" s="175" t="s">
        <v>1227</v>
      </c>
      <c r="K663" s="176" t="s">
        <v>1229</v>
      </c>
      <c r="L663" s="170"/>
    </row>
    <row r="664" spans="1:12" ht="11.25" customHeight="1">
      <c r="A664" s="177" t="s">
        <v>1529</v>
      </c>
      <c r="B664" s="177" t="s">
        <v>1526</v>
      </c>
      <c r="C664" s="178">
        <v>8.58</v>
      </c>
      <c r="D664" s="179">
        <v>2.9981</v>
      </c>
      <c r="E664" s="179">
        <v>2.9981</v>
      </c>
      <c r="F664" s="180">
        <v>1</v>
      </c>
      <c r="G664" s="179">
        <f t="shared" si="20"/>
        <v>2.9981</v>
      </c>
      <c r="H664" s="178">
        <v>1.2</v>
      </c>
      <c r="I664" s="181">
        <f t="shared" si="21"/>
        <v>3.5977199999999998</v>
      </c>
      <c r="J664" s="182" t="s">
        <v>1227</v>
      </c>
      <c r="K664" s="183" t="s">
        <v>1229</v>
      </c>
      <c r="L664" s="170"/>
    </row>
    <row r="665" spans="1:12" ht="11.25" customHeight="1">
      <c r="A665" s="163" t="s">
        <v>844</v>
      </c>
      <c r="B665" s="163" t="s">
        <v>1530</v>
      </c>
      <c r="C665" s="164">
        <v>3.05</v>
      </c>
      <c r="D665" s="165">
        <v>0.47189999999999999</v>
      </c>
      <c r="E665" s="165">
        <v>0.47189999999999999</v>
      </c>
      <c r="F665" s="166">
        <v>1</v>
      </c>
      <c r="G665" s="165">
        <f t="shared" si="20"/>
        <v>0.47189999999999999</v>
      </c>
      <c r="H665" s="164">
        <v>1.2</v>
      </c>
      <c r="I665" s="167">
        <f t="shared" si="21"/>
        <v>0.56628000000000001</v>
      </c>
      <c r="J665" s="168" t="s">
        <v>1227</v>
      </c>
      <c r="K665" s="169" t="s">
        <v>1229</v>
      </c>
      <c r="L665" s="170"/>
    </row>
    <row r="666" spans="1:12" ht="11.25" customHeight="1">
      <c r="A666" s="151" t="s">
        <v>845</v>
      </c>
      <c r="B666" s="151" t="s">
        <v>1530</v>
      </c>
      <c r="C666" s="171">
        <v>3.96</v>
      </c>
      <c r="D666" s="172">
        <v>0.6028</v>
      </c>
      <c r="E666" s="172">
        <v>0.6028</v>
      </c>
      <c r="F666" s="173">
        <v>1</v>
      </c>
      <c r="G666" s="172">
        <f t="shared" si="20"/>
        <v>0.6028</v>
      </c>
      <c r="H666" s="171">
        <v>1.2</v>
      </c>
      <c r="I666" s="174">
        <f t="shared" si="21"/>
        <v>0.72336</v>
      </c>
      <c r="J666" s="175" t="s">
        <v>1227</v>
      </c>
      <c r="K666" s="176" t="s">
        <v>1229</v>
      </c>
      <c r="L666" s="170"/>
    </row>
    <row r="667" spans="1:12" ht="11.25" customHeight="1">
      <c r="A667" s="151" t="s">
        <v>846</v>
      </c>
      <c r="B667" s="151" t="s">
        <v>1530</v>
      </c>
      <c r="C667" s="171">
        <v>5.43</v>
      </c>
      <c r="D667" s="172">
        <v>0.86060000000000003</v>
      </c>
      <c r="E667" s="172">
        <v>0.86060000000000003</v>
      </c>
      <c r="F667" s="173">
        <v>1</v>
      </c>
      <c r="G667" s="172">
        <f t="shared" si="20"/>
        <v>0.86060000000000003</v>
      </c>
      <c r="H667" s="171">
        <v>1.2</v>
      </c>
      <c r="I667" s="174">
        <f t="shared" si="21"/>
        <v>1.0327200000000001</v>
      </c>
      <c r="J667" s="175" t="s">
        <v>1227</v>
      </c>
      <c r="K667" s="176" t="s">
        <v>1229</v>
      </c>
      <c r="L667" s="170"/>
    </row>
    <row r="668" spans="1:12" ht="11.25" customHeight="1">
      <c r="A668" s="177" t="s">
        <v>847</v>
      </c>
      <c r="B668" s="177" t="s">
        <v>1530</v>
      </c>
      <c r="C668" s="178">
        <v>7</v>
      </c>
      <c r="D668" s="179">
        <v>1.2857000000000001</v>
      </c>
      <c r="E668" s="179">
        <v>1.2857000000000001</v>
      </c>
      <c r="F668" s="180">
        <v>1</v>
      </c>
      <c r="G668" s="179">
        <f t="shared" si="20"/>
        <v>1.2857000000000001</v>
      </c>
      <c r="H668" s="178">
        <v>1.2</v>
      </c>
      <c r="I668" s="181">
        <f t="shared" si="21"/>
        <v>1.54284</v>
      </c>
      <c r="J668" s="182" t="s">
        <v>1227</v>
      </c>
      <c r="K668" s="183" t="s">
        <v>1229</v>
      </c>
      <c r="L668" s="170"/>
    </row>
    <row r="669" spans="1:12" ht="11.25" customHeight="1">
      <c r="A669" s="163" t="s">
        <v>848</v>
      </c>
      <c r="B669" s="163" t="s">
        <v>1531</v>
      </c>
      <c r="C669" s="164">
        <v>2.96</v>
      </c>
      <c r="D669" s="165">
        <v>0.51100000000000001</v>
      </c>
      <c r="E669" s="165">
        <v>0.51100000000000001</v>
      </c>
      <c r="F669" s="166">
        <v>1</v>
      </c>
      <c r="G669" s="165">
        <f t="shared" si="20"/>
        <v>0.51100000000000001</v>
      </c>
      <c r="H669" s="164">
        <v>1.2</v>
      </c>
      <c r="I669" s="167">
        <f t="shared" si="21"/>
        <v>0.61319999999999997</v>
      </c>
      <c r="J669" s="168" t="s">
        <v>1227</v>
      </c>
      <c r="K669" s="169" t="s">
        <v>1229</v>
      </c>
      <c r="L669" s="170"/>
    </row>
    <row r="670" spans="1:12" ht="11.25" customHeight="1">
      <c r="A670" s="151" t="s">
        <v>849</v>
      </c>
      <c r="B670" s="151" t="s">
        <v>1531</v>
      </c>
      <c r="C670" s="171">
        <v>3.7</v>
      </c>
      <c r="D670" s="172">
        <v>0.63460000000000005</v>
      </c>
      <c r="E670" s="172">
        <v>0.63460000000000005</v>
      </c>
      <c r="F670" s="173">
        <v>1</v>
      </c>
      <c r="G670" s="172">
        <f t="shared" si="20"/>
        <v>0.63460000000000005</v>
      </c>
      <c r="H670" s="171">
        <v>1.2</v>
      </c>
      <c r="I670" s="174">
        <f t="shared" si="21"/>
        <v>0.76151999999999997</v>
      </c>
      <c r="J670" s="175" t="s">
        <v>1227</v>
      </c>
      <c r="K670" s="176" t="s">
        <v>1229</v>
      </c>
      <c r="L670" s="170"/>
    </row>
    <row r="671" spans="1:12" ht="11.25" customHeight="1">
      <c r="A671" s="151" t="s">
        <v>850</v>
      </c>
      <c r="B671" s="151" t="s">
        <v>1531</v>
      </c>
      <c r="C671" s="171">
        <v>5.42</v>
      </c>
      <c r="D671" s="172">
        <v>0.92930000000000001</v>
      </c>
      <c r="E671" s="172">
        <v>0.92930000000000001</v>
      </c>
      <c r="F671" s="173">
        <v>1</v>
      </c>
      <c r="G671" s="172">
        <f t="shared" si="20"/>
        <v>0.92930000000000001</v>
      </c>
      <c r="H671" s="171">
        <v>1.2</v>
      </c>
      <c r="I671" s="174">
        <f t="shared" si="21"/>
        <v>1.1151599999999999</v>
      </c>
      <c r="J671" s="175" t="s">
        <v>1227</v>
      </c>
      <c r="K671" s="176" t="s">
        <v>1229</v>
      </c>
      <c r="L671" s="170"/>
    </row>
    <row r="672" spans="1:12" ht="11.25" customHeight="1">
      <c r="A672" s="177" t="s">
        <v>851</v>
      </c>
      <c r="B672" s="177" t="s">
        <v>1531</v>
      </c>
      <c r="C672" s="178">
        <v>9.15</v>
      </c>
      <c r="D672" s="179">
        <v>1.6292</v>
      </c>
      <c r="E672" s="179">
        <v>1.6292</v>
      </c>
      <c r="F672" s="180">
        <v>1</v>
      </c>
      <c r="G672" s="179">
        <f t="shared" si="20"/>
        <v>1.6292</v>
      </c>
      <c r="H672" s="178">
        <v>1.2</v>
      </c>
      <c r="I672" s="181">
        <f t="shared" si="21"/>
        <v>1.9550399999999999</v>
      </c>
      <c r="J672" s="182" t="s">
        <v>1227</v>
      </c>
      <c r="K672" s="183" t="s">
        <v>1229</v>
      </c>
      <c r="L672" s="170"/>
    </row>
    <row r="673" spans="1:12" ht="11.25" customHeight="1">
      <c r="A673" s="163" t="s">
        <v>852</v>
      </c>
      <c r="B673" s="163" t="s">
        <v>1757</v>
      </c>
      <c r="C673" s="164">
        <v>2.5</v>
      </c>
      <c r="D673" s="165">
        <v>0.49959999999999999</v>
      </c>
      <c r="E673" s="165">
        <v>0.49959999999999999</v>
      </c>
      <c r="F673" s="166">
        <v>1</v>
      </c>
      <c r="G673" s="165">
        <f t="shared" si="20"/>
        <v>0.49959999999999999</v>
      </c>
      <c r="H673" s="164">
        <v>1.2</v>
      </c>
      <c r="I673" s="167">
        <f t="shared" si="21"/>
        <v>0.59952000000000005</v>
      </c>
      <c r="J673" s="168" t="s">
        <v>1227</v>
      </c>
      <c r="K673" s="169" t="s">
        <v>1229</v>
      </c>
      <c r="L673" s="170"/>
    </row>
    <row r="674" spans="1:12" ht="11.25" customHeight="1">
      <c r="A674" s="151" t="s">
        <v>853</v>
      </c>
      <c r="B674" s="151" t="s">
        <v>1757</v>
      </c>
      <c r="C674" s="171">
        <v>3.39</v>
      </c>
      <c r="D674" s="172">
        <v>0.66959999999999997</v>
      </c>
      <c r="E674" s="172">
        <v>0.66959999999999997</v>
      </c>
      <c r="F674" s="173">
        <v>1</v>
      </c>
      <c r="G674" s="172">
        <f t="shared" si="20"/>
        <v>0.66959999999999997</v>
      </c>
      <c r="H674" s="171">
        <v>1.2</v>
      </c>
      <c r="I674" s="174">
        <f t="shared" si="21"/>
        <v>0.80352000000000001</v>
      </c>
      <c r="J674" s="175" t="s">
        <v>1227</v>
      </c>
      <c r="K674" s="176" t="s">
        <v>1229</v>
      </c>
      <c r="L674" s="170"/>
    </row>
    <row r="675" spans="1:12" ht="11.25" customHeight="1">
      <c r="A675" s="151" t="s">
        <v>854</v>
      </c>
      <c r="B675" s="151" t="s">
        <v>1757</v>
      </c>
      <c r="C675" s="171">
        <v>5.23</v>
      </c>
      <c r="D675" s="172">
        <v>0.9718</v>
      </c>
      <c r="E675" s="172">
        <v>0.9718</v>
      </c>
      <c r="F675" s="173">
        <v>1</v>
      </c>
      <c r="G675" s="172">
        <f t="shared" si="20"/>
        <v>0.9718</v>
      </c>
      <c r="H675" s="171">
        <v>1.2</v>
      </c>
      <c r="I675" s="174">
        <f t="shared" si="21"/>
        <v>1.1661600000000001</v>
      </c>
      <c r="J675" s="175" t="s">
        <v>1227</v>
      </c>
      <c r="K675" s="176" t="s">
        <v>1229</v>
      </c>
      <c r="L675" s="170"/>
    </row>
    <row r="676" spans="1:12" ht="11.25" customHeight="1">
      <c r="A676" s="177" t="s">
        <v>855</v>
      </c>
      <c r="B676" s="177" t="s">
        <v>1757</v>
      </c>
      <c r="C676" s="178">
        <v>9.49</v>
      </c>
      <c r="D676" s="179">
        <v>1.7434000000000001</v>
      </c>
      <c r="E676" s="179">
        <v>1.7434000000000001</v>
      </c>
      <c r="F676" s="180">
        <v>1</v>
      </c>
      <c r="G676" s="179">
        <f t="shared" si="20"/>
        <v>1.7434000000000001</v>
      </c>
      <c r="H676" s="178">
        <v>1.2</v>
      </c>
      <c r="I676" s="181">
        <f t="shared" si="21"/>
        <v>2.0920800000000002</v>
      </c>
      <c r="J676" s="182" t="s">
        <v>1227</v>
      </c>
      <c r="K676" s="183" t="s">
        <v>1229</v>
      </c>
      <c r="L676" s="170"/>
    </row>
    <row r="677" spans="1:12" ht="11.25" customHeight="1">
      <c r="A677" s="163" t="s">
        <v>856</v>
      </c>
      <c r="B677" s="163" t="s">
        <v>1758</v>
      </c>
      <c r="C677" s="164">
        <v>3.24</v>
      </c>
      <c r="D677" s="165">
        <v>0.76339999999999997</v>
      </c>
      <c r="E677" s="165">
        <v>0.76339999999999997</v>
      </c>
      <c r="F677" s="166">
        <v>1</v>
      </c>
      <c r="G677" s="165">
        <f t="shared" si="20"/>
        <v>0.76339999999999997</v>
      </c>
      <c r="H677" s="164">
        <v>1.2</v>
      </c>
      <c r="I677" s="167">
        <f t="shared" si="21"/>
        <v>0.91608000000000001</v>
      </c>
      <c r="J677" s="168" t="s">
        <v>1227</v>
      </c>
      <c r="K677" s="169" t="s">
        <v>1229</v>
      </c>
      <c r="L677" s="170"/>
    </row>
    <row r="678" spans="1:12" ht="11.25" customHeight="1">
      <c r="A678" s="151" t="s">
        <v>857</v>
      </c>
      <c r="B678" s="151" t="s">
        <v>1758</v>
      </c>
      <c r="C678" s="171">
        <v>4.57</v>
      </c>
      <c r="D678" s="172">
        <v>0.90049999999999997</v>
      </c>
      <c r="E678" s="172">
        <v>0.90049999999999997</v>
      </c>
      <c r="F678" s="173">
        <v>1</v>
      </c>
      <c r="G678" s="172">
        <f t="shared" si="20"/>
        <v>0.90049999999999997</v>
      </c>
      <c r="H678" s="171">
        <v>1.2</v>
      </c>
      <c r="I678" s="174">
        <f t="shared" si="21"/>
        <v>1.0806</v>
      </c>
      <c r="J678" s="175" t="s">
        <v>1227</v>
      </c>
      <c r="K678" s="176" t="s">
        <v>1229</v>
      </c>
      <c r="L678" s="170"/>
    </row>
    <row r="679" spans="1:12" ht="11.25" customHeight="1">
      <c r="A679" s="151" t="s">
        <v>858</v>
      </c>
      <c r="B679" s="151" t="s">
        <v>1758</v>
      </c>
      <c r="C679" s="171">
        <v>7.36</v>
      </c>
      <c r="D679" s="172">
        <v>1.3301000000000001</v>
      </c>
      <c r="E679" s="172">
        <v>1.3301000000000001</v>
      </c>
      <c r="F679" s="173">
        <v>1</v>
      </c>
      <c r="G679" s="172">
        <f t="shared" si="20"/>
        <v>1.3301000000000001</v>
      </c>
      <c r="H679" s="171">
        <v>1.2</v>
      </c>
      <c r="I679" s="174">
        <f t="shared" si="21"/>
        <v>1.59612</v>
      </c>
      <c r="J679" s="175" t="s">
        <v>1227</v>
      </c>
      <c r="K679" s="176" t="s">
        <v>1229</v>
      </c>
      <c r="L679" s="170"/>
    </row>
    <row r="680" spans="1:12" ht="11.25" customHeight="1">
      <c r="A680" s="177" t="s">
        <v>859</v>
      </c>
      <c r="B680" s="177" t="s">
        <v>1758</v>
      </c>
      <c r="C680" s="178">
        <v>11.55</v>
      </c>
      <c r="D680" s="179">
        <v>2.1046</v>
      </c>
      <c r="E680" s="179">
        <v>2.1046</v>
      </c>
      <c r="F680" s="180">
        <v>1</v>
      </c>
      <c r="G680" s="179">
        <f t="shared" si="20"/>
        <v>2.1046</v>
      </c>
      <c r="H680" s="178">
        <v>1.2</v>
      </c>
      <c r="I680" s="181">
        <f t="shared" si="21"/>
        <v>2.5255200000000002</v>
      </c>
      <c r="J680" s="182" t="s">
        <v>1227</v>
      </c>
      <c r="K680" s="183" t="s">
        <v>1229</v>
      </c>
      <c r="L680" s="170"/>
    </row>
    <row r="681" spans="1:12" ht="11.25" customHeight="1">
      <c r="A681" s="163" t="s">
        <v>860</v>
      </c>
      <c r="B681" s="163" t="s">
        <v>1759</v>
      </c>
      <c r="C681" s="164">
        <v>3.86</v>
      </c>
      <c r="D681" s="165">
        <v>0.63819999999999999</v>
      </c>
      <c r="E681" s="165">
        <v>0.63819999999999999</v>
      </c>
      <c r="F681" s="166">
        <v>1</v>
      </c>
      <c r="G681" s="165">
        <f t="shared" si="20"/>
        <v>0.63819999999999999</v>
      </c>
      <c r="H681" s="164">
        <v>1.2</v>
      </c>
      <c r="I681" s="167">
        <f t="shared" si="21"/>
        <v>0.76583999999999997</v>
      </c>
      <c r="J681" s="168" t="s">
        <v>1227</v>
      </c>
      <c r="K681" s="169" t="s">
        <v>1229</v>
      </c>
      <c r="L681" s="170"/>
    </row>
    <row r="682" spans="1:12" ht="11.25" customHeight="1">
      <c r="A682" s="151" t="s">
        <v>861</v>
      </c>
      <c r="B682" s="151" t="s">
        <v>1759</v>
      </c>
      <c r="C682" s="171">
        <v>5.66</v>
      </c>
      <c r="D682" s="172">
        <v>0.86180000000000001</v>
      </c>
      <c r="E682" s="172">
        <v>0.86180000000000001</v>
      </c>
      <c r="F682" s="173">
        <v>1</v>
      </c>
      <c r="G682" s="172">
        <f t="shared" si="20"/>
        <v>0.86180000000000001</v>
      </c>
      <c r="H682" s="171">
        <v>1.2</v>
      </c>
      <c r="I682" s="174">
        <f t="shared" si="21"/>
        <v>1.03416</v>
      </c>
      <c r="J682" s="175" t="s">
        <v>1227</v>
      </c>
      <c r="K682" s="176" t="s">
        <v>1229</v>
      </c>
      <c r="L682" s="170"/>
    </row>
    <row r="683" spans="1:12" ht="11.25" customHeight="1">
      <c r="A683" s="151" t="s">
        <v>862</v>
      </c>
      <c r="B683" s="151" t="s">
        <v>1759</v>
      </c>
      <c r="C683" s="171">
        <v>8.4</v>
      </c>
      <c r="D683" s="172">
        <v>1.2704</v>
      </c>
      <c r="E683" s="172">
        <v>1.2704</v>
      </c>
      <c r="F683" s="173">
        <v>1</v>
      </c>
      <c r="G683" s="172">
        <f t="shared" si="20"/>
        <v>1.2704</v>
      </c>
      <c r="H683" s="171">
        <v>1.2</v>
      </c>
      <c r="I683" s="174">
        <f t="shared" si="21"/>
        <v>1.5244800000000001</v>
      </c>
      <c r="J683" s="175" t="s">
        <v>1227</v>
      </c>
      <c r="K683" s="176" t="s">
        <v>1229</v>
      </c>
      <c r="L683" s="170"/>
    </row>
    <row r="684" spans="1:12" ht="11.25" customHeight="1">
      <c r="A684" s="177" t="s">
        <v>863</v>
      </c>
      <c r="B684" s="177" t="s">
        <v>1759</v>
      </c>
      <c r="C684" s="178">
        <v>12.81</v>
      </c>
      <c r="D684" s="179">
        <v>1.9701</v>
      </c>
      <c r="E684" s="179">
        <v>1.9701</v>
      </c>
      <c r="F684" s="180">
        <v>1</v>
      </c>
      <c r="G684" s="179">
        <f t="shared" si="20"/>
        <v>1.9701</v>
      </c>
      <c r="H684" s="178">
        <v>1.2</v>
      </c>
      <c r="I684" s="181">
        <f t="shared" si="21"/>
        <v>2.3641200000000002</v>
      </c>
      <c r="J684" s="182" t="s">
        <v>1227</v>
      </c>
      <c r="K684" s="183" t="s">
        <v>1229</v>
      </c>
      <c r="L684" s="170"/>
    </row>
    <row r="685" spans="1:12" ht="11.25" customHeight="1">
      <c r="A685" s="163" t="s">
        <v>864</v>
      </c>
      <c r="B685" s="163" t="s">
        <v>1532</v>
      </c>
      <c r="C685" s="164">
        <v>3.14</v>
      </c>
      <c r="D685" s="165">
        <v>0.64059999999999995</v>
      </c>
      <c r="E685" s="165">
        <v>0.64059999999999995</v>
      </c>
      <c r="F685" s="166">
        <v>1</v>
      </c>
      <c r="G685" s="165">
        <f t="shared" si="20"/>
        <v>0.64059999999999995</v>
      </c>
      <c r="H685" s="164">
        <v>1.2</v>
      </c>
      <c r="I685" s="167">
        <f t="shared" si="21"/>
        <v>0.76871999999999996</v>
      </c>
      <c r="J685" s="168" t="s">
        <v>1227</v>
      </c>
      <c r="K685" s="169" t="s">
        <v>1229</v>
      </c>
      <c r="L685" s="170"/>
    </row>
    <row r="686" spans="1:12" ht="11.25" customHeight="1">
      <c r="A686" s="151" t="s">
        <v>865</v>
      </c>
      <c r="B686" s="151" t="s">
        <v>1532</v>
      </c>
      <c r="C686" s="171">
        <v>4.32</v>
      </c>
      <c r="D686" s="172">
        <v>0.88049999999999995</v>
      </c>
      <c r="E686" s="172">
        <v>0.88049999999999995</v>
      </c>
      <c r="F686" s="173">
        <v>1</v>
      </c>
      <c r="G686" s="172">
        <f t="shared" si="20"/>
        <v>0.88049999999999995</v>
      </c>
      <c r="H686" s="171">
        <v>1.2</v>
      </c>
      <c r="I686" s="174">
        <f t="shared" si="21"/>
        <v>1.0566</v>
      </c>
      <c r="J686" s="175" t="s">
        <v>1227</v>
      </c>
      <c r="K686" s="176" t="s">
        <v>1229</v>
      </c>
      <c r="L686" s="170"/>
    </row>
    <row r="687" spans="1:12" ht="11.25" customHeight="1">
      <c r="A687" s="151" t="s">
        <v>866</v>
      </c>
      <c r="B687" s="151" t="s">
        <v>1532</v>
      </c>
      <c r="C687" s="171">
        <v>6.72</v>
      </c>
      <c r="D687" s="172">
        <v>1.3219000000000001</v>
      </c>
      <c r="E687" s="172">
        <v>1.3219000000000001</v>
      </c>
      <c r="F687" s="173">
        <v>1</v>
      </c>
      <c r="G687" s="172">
        <f t="shared" si="20"/>
        <v>1.3219000000000001</v>
      </c>
      <c r="H687" s="171">
        <v>1.2</v>
      </c>
      <c r="I687" s="174">
        <f t="shared" si="21"/>
        <v>1.5862799999999999</v>
      </c>
      <c r="J687" s="175" t="s">
        <v>1227</v>
      </c>
      <c r="K687" s="176" t="s">
        <v>1229</v>
      </c>
      <c r="L687" s="170"/>
    </row>
    <row r="688" spans="1:12" ht="11.25" customHeight="1">
      <c r="A688" s="177" t="s">
        <v>867</v>
      </c>
      <c r="B688" s="177" t="s">
        <v>1532</v>
      </c>
      <c r="C688" s="178">
        <v>11.78</v>
      </c>
      <c r="D688" s="179">
        <v>2.5320999999999998</v>
      </c>
      <c r="E688" s="179">
        <v>2.5320999999999998</v>
      </c>
      <c r="F688" s="180">
        <v>1</v>
      </c>
      <c r="G688" s="179">
        <f t="shared" si="20"/>
        <v>2.5320999999999998</v>
      </c>
      <c r="H688" s="178">
        <v>1.2</v>
      </c>
      <c r="I688" s="181">
        <f t="shared" si="21"/>
        <v>3.0385200000000001</v>
      </c>
      <c r="J688" s="182" t="s">
        <v>1227</v>
      </c>
      <c r="K688" s="183" t="s">
        <v>1229</v>
      </c>
      <c r="L688" s="170"/>
    </row>
    <row r="689" spans="1:12" ht="11.25" customHeight="1">
      <c r="A689" s="163" t="s">
        <v>868</v>
      </c>
      <c r="B689" s="163" t="s">
        <v>1760</v>
      </c>
      <c r="C689" s="164">
        <v>2.86</v>
      </c>
      <c r="D689" s="165">
        <v>0.57740000000000002</v>
      </c>
      <c r="E689" s="165">
        <v>0.57740000000000002</v>
      </c>
      <c r="F689" s="166">
        <v>1</v>
      </c>
      <c r="G689" s="165">
        <f t="shared" si="20"/>
        <v>0.57740000000000002</v>
      </c>
      <c r="H689" s="164">
        <v>1.2</v>
      </c>
      <c r="I689" s="167">
        <f t="shared" si="21"/>
        <v>0.69288000000000005</v>
      </c>
      <c r="J689" s="168" t="s">
        <v>1227</v>
      </c>
      <c r="K689" s="169" t="s">
        <v>1229</v>
      </c>
      <c r="L689" s="170"/>
    </row>
    <row r="690" spans="1:12" ht="11.25" customHeight="1">
      <c r="A690" s="151" t="s">
        <v>869</v>
      </c>
      <c r="B690" s="151" t="s">
        <v>1760</v>
      </c>
      <c r="C690" s="171">
        <v>3.95</v>
      </c>
      <c r="D690" s="172">
        <v>0.7681</v>
      </c>
      <c r="E690" s="172">
        <v>0.7681</v>
      </c>
      <c r="F690" s="173">
        <v>1</v>
      </c>
      <c r="G690" s="172">
        <f t="shared" si="20"/>
        <v>0.7681</v>
      </c>
      <c r="H690" s="171">
        <v>1.2</v>
      </c>
      <c r="I690" s="174">
        <f t="shared" si="21"/>
        <v>0.92171999999999998</v>
      </c>
      <c r="J690" s="175" t="s">
        <v>1227</v>
      </c>
      <c r="K690" s="176" t="s">
        <v>1229</v>
      </c>
      <c r="L690" s="170"/>
    </row>
    <row r="691" spans="1:12" ht="11.25" customHeight="1">
      <c r="A691" s="151" t="s">
        <v>870</v>
      </c>
      <c r="B691" s="151" t="s">
        <v>1760</v>
      </c>
      <c r="C691" s="171">
        <v>6.02</v>
      </c>
      <c r="D691" s="172">
        <v>1.1065</v>
      </c>
      <c r="E691" s="172">
        <v>1.1065</v>
      </c>
      <c r="F691" s="173">
        <v>1</v>
      </c>
      <c r="G691" s="172">
        <f t="shared" si="20"/>
        <v>1.1065</v>
      </c>
      <c r="H691" s="171">
        <v>1.2</v>
      </c>
      <c r="I691" s="174">
        <f t="shared" si="21"/>
        <v>1.3278000000000001</v>
      </c>
      <c r="J691" s="175" t="s">
        <v>1227</v>
      </c>
      <c r="K691" s="176" t="s">
        <v>1229</v>
      </c>
      <c r="L691" s="170"/>
    </row>
    <row r="692" spans="1:12" ht="11.25" customHeight="1">
      <c r="A692" s="177" t="s">
        <v>871</v>
      </c>
      <c r="B692" s="177" t="s">
        <v>1760</v>
      </c>
      <c r="C692" s="178">
        <v>9.75</v>
      </c>
      <c r="D692" s="179">
        <v>1.8415999999999999</v>
      </c>
      <c r="E692" s="179">
        <v>1.8415999999999999</v>
      </c>
      <c r="F692" s="180">
        <v>1</v>
      </c>
      <c r="G692" s="179">
        <f t="shared" si="20"/>
        <v>1.8415999999999999</v>
      </c>
      <c r="H692" s="178">
        <v>1.2</v>
      </c>
      <c r="I692" s="181">
        <f t="shared" si="21"/>
        <v>2.2099199999999999</v>
      </c>
      <c r="J692" s="182" t="s">
        <v>1227</v>
      </c>
      <c r="K692" s="183" t="s">
        <v>1229</v>
      </c>
      <c r="L692" s="170"/>
    </row>
    <row r="693" spans="1:12" ht="11.25" customHeight="1">
      <c r="A693" s="163" t="s">
        <v>872</v>
      </c>
      <c r="B693" s="163" t="s">
        <v>1761</v>
      </c>
      <c r="C693" s="164">
        <v>2.97</v>
      </c>
      <c r="D693" s="165">
        <v>0.53200000000000003</v>
      </c>
      <c r="E693" s="165">
        <v>0.53200000000000003</v>
      </c>
      <c r="F693" s="166">
        <v>1</v>
      </c>
      <c r="G693" s="165">
        <f t="shared" si="20"/>
        <v>0.53200000000000003</v>
      </c>
      <c r="H693" s="164">
        <v>1.2</v>
      </c>
      <c r="I693" s="167">
        <f t="shared" si="21"/>
        <v>0.63839999999999997</v>
      </c>
      <c r="J693" s="168" t="s">
        <v>1227</v>
      </c>
      <c r="K693" s="169" t="s">
        <v>1229</v>
      </c>
      <c r="L693" s="170"/>
    </row>
    <row r="694" spans="1:12" ht="11.25" customHeight="1">
      <c r="A694" s="151" t="s">
        <v>873</v>
      </c>
      <c r="B694" s="151" t="s">
        <v>1761</v>
      </c>
      <c r="C694" s="171">
        <v>4.71</v>
      </c>
      <c r="D694" s="172">
        <v>0.74429999999999996</v>
      </c>
      <c r="E694" s="172">
        <v>0.74429999999999996</v>
      </c>
      <c r="F694" s="173">
        <v>1</v>
      </c>
      <c r="G694" s="172">
        <f t="shared" si="20"/>
        <v>0.74429999999999996</v>
      </c>
      <c r="H694" s="171">
        <v>1.2</v>
      </c>
      <c r="I694" s="174">
        <f t="shared" si="21"/>
        <v>0.89315999999999995</v>
      </c>
      <c r="J694" s="175" t="s">
        <v>1227</v>
      </c>
      <c r="K694" s="176" t="s">
        <v>1229</v>
      </c>
      <c r="L694" s="170"/>
    </row>
    <row r="695" spans="1:12" ht="11.25" customHeight="1">
      <c r="A695" s="151" t="s">
        <v>874</v>
      </c>
      <c r="B695" s="151" t="s">
        <v>1761</v>
      </c>
      <c r="C695" s="171">
        <v>6.75</v>
      </c>
      <c r="D695" s="172">
        <v>1.0761000000000001</v>
      </c>
      <c r="E695" s="172">
        <v>1.0761000000000001</v>
      </c>
      <c r="F695" s="173">
        <v>1</v>
      </c>
      <c r="G695" s="172">
        <f t="shared" si="20"/>
        <v>1.0761000000000001</v>
      </c>
      <c r="H695" s="171">
        <v>1.2</v>
      </c>
      <c r="I695" s="174">
        <f t="shared" si="21"/>
        <v>1.29132</v>
      </c>
      <c r="J695" s="175" t="s">
        <v>1227</v>
      </c>
      <c r="K695" s="176" t="s">
        <v>1229</v>
      </c>
      <c r="L695" s="170"/>
    </row>
    <row r="696" spans="1:12" ht="11.25" customHeight="1">
      <c r="A696" s="177" t="s">
        <v>875</v>
      </c>
      <c r="B696" s="177" t="s">
        <v>1761</v>
      </c>
      <c r="C696" s="178">
        <v>10.08</v>
      </c>
      <c r="D696" s="179">
        <v>1.8111999999999999</v>
      </c>
      <c r="E696" s="179">
        <v>1.8111999999999999</v>
      </c>
      <c r="F696" s="180">
        <v>1</v>
      </c>
      <c r="G696" s="179">
        <f t="shared" si="20"/>
        <v>1.8111999999999999</v>
      </c>
      <c r="H696" s="178">
        <v>1.2</v>
      </c>
      <c r="I696" s="181">
        <f t="shared" si="21"/>
        <v>2.1734399999999998</v>
      </c>
      <c r="J696" s="182" t="s">
        <v>1227</v>
      </c>
      <c r="K696" s="183" t="s">
        <v>1229</v>
      </c>
      <c r="L696" s="170"/>
    </row>
    <row r="697" spans="1:12" ht="11.25" customHeight="1">
      <c r="A697" s="163" t="s">
        <v>876</v>
      </c>
      <c r="B697" s="163" t="s">
        <v>1762</v>
      </c>
      <c r="C697" s="164">
        <v>2.71</v>
      </c>
      <c r="D697" s="165">
        <v>0.48159999999999997</v>
      </c>
      <c r="E697" s="165">
        <v>0.48159999999999997</v>
      </c>
      <c r="F697" s="166">
        <v>1</v>
      </c>
      <c r="G697" s="165">
        <f t="shared" si="20"/>
        <v>0.48159999999999997</v>
      </c>
      <c r="H697" s="164">
        <v>1.2</v>
      </c>
      <c r="I697" s="167">
        <f t="shared" si="21"/>
        <v>0.57791999999999999</v>
      </c>
      <c r="J697" s="168" t="s">
        <v>1227</v>
      </c>
      <c r="K697" s="169" t="s">
        <v>1229</v>
      </c>
      <c r="L697" s="170"/>
    </row>
    <row r="698" spans="1:12" ht="11.25" customHeight="1">
      <c r="A698" s="151" t="s">
        <v>877</v>
      </c>
      <c r="B698" s="151" t="s">
        <v>1762</v>
      </c>
      <c r="C698" s="171">
        <v>3.76</v>
      </c>
      <c r="D698" s="172">
        <v>0.63719999999999999</v>
      </c>
      <c r="E698" s="172">
        <v>0.63719999999999999</v>
      </c>
      <c r="F698" s="173">
        <v>1</v>
      </c>
      <c r="G698" s="172">
        <f t="shared" si="20"/>
        <v>0.63719999999999999</v>
      </c>
      <c r="H698" s="171">
        <v>1.2</v>
      </c>
      <c r="I698" s="174">
        <f t="shared" si="21"/>
        <v>0.76463999999999999</v>
      </c>
      <c r="J698" s="175" t="s">
        <v>1227</v>
      </c>
      <c r="K698" s="176" t="s">
        <v>1229</v>
      </c>
      <c r="L698" s="170"/>
    </row>
    <row r="699" spans="1:12" ht="11.25" customHeight="1">
      <c r="A699" s="151" t="s">
        <v>878</v>
      </c>
      <c r="B699" s="151" t="s">
        <v>1762</v>
      </c>
      <c r="C699" s="171">
        <v>5.7</v>
      </c>
      <c r="D699" s="172">
        <v>0.93400000000000005</v>
      </c>
      <c r="E699" s="172">
        <v>0.93400000000000005</v>
      </c>
      <c r="F699" s="173">
        <v>1</v>
      </c>
      <c r="G699" s="172">
        <f t="shared" si="20"/>
        <v>0.93400000000000005</v>
      </c>
      <c r="H699" s="171">
        <v>1.2</v>
      </c>
      <c r="I699" s="174">
        <f t="shared" si="21"/>
        <v>1.1208</v>
      </c>
      <c r="J699" s="175" t="s">
        <v>1227</v>
      </c>
      <c r="K699" s="176" t="s">
        <v>1229</v>
      </c>
      <c r="L699" s="170"/>
    </row>
    <row r="700" spans="1:12" ht="11.25" customHeight="1">
      <c r="A700" s="177" t="s">
        <v>879</v>
      </c>
      <c r="B700" s="177" t="s">
        <v>1762</v>
      </c>
      <c r="C700" s="178">
        <v>9.83</v>
      </c>
      <c r="D700" s="179">
        <v>1.6523000000000001</v>
      </c>
      <c r="E700" s="179">
        <v>1.6523000000000001</v>
      </c>
      <c r="F700" s="180">
        <v>1</v>
      </c>
      <c r="G700" s="179">
        <f t="shared" si="20"/>
        <v>1.6523000000000001</v>
      </c>
      <c r="H700" s="178">
        <v>1.2</v>
      </c>
      <c r="I700" s="181">
        <f t="shared" si="21"/>
        <v>1.9827600000000001</v>
      </c>
      <c r="J700" s="182" t="s">
        <v>1227</v>
      </c>
      <c r="K700" s="183" t="s">
        <v>1229</v>
      </c>
      <c r="L700" s="170"/>
    </row>
    <row r="701" spans="1:12" ht="11.25" customHeight="1">
      <c r="A701" s="163" t="s">
        <v>880</v>
      </c>
      <c r="B701" s="163" t="s">
        <v>1763</v>
      </c>
      <c r="C701" s="164">
        <v>4.53</v>
      </c>
      <c r="D701" s="165">
        <v>1.3526</v>
      </c>
      <c r="E701" s="165">
        <v>1.3526</v>
      </c>
      <c r="F701" s="166">
        <v>1</v>
      </c>
      <c r="G701" s="165">
        <f t="shared" si="20"/>
        <v>1.3526</v>
      </c>
      <c r="H701" s="164">
        <v>1.2</v>
      </c>
      <c r="I701" s="167">
        <f t="shared" si="21"/>
        <v>1.6231199999999999</v>
      </c>
      <c r="J701" s="168" t="s">
        <v>1227</v>
      </c>
      <c r="K701" s="169" t="s">
        <v>1229</v>
      </c>
      <c r="L701" s="170"/>
    </row>
    <row r="702" spans="1:12" ht="11.25" customHeight="1">
      <c r="A702" s="151" t="s">
        <v>881</v>
      </c>
      <c r="B702" s="151" t="s">
        <v>1763</v>
      </c>
      <c r="C702" s="171">
        <v>6.62</v>
      </c>
      <c r="D702" s="172">
        <v>1.7969999999999999</v>
      </c>
      <c r="E702" s="172">
        <v>1.7969999999999999</v>
      </c>
      <c r="F702" s="173">
        <v>1</v>
      </c>
      <c r="G702" s="172">
        <f t="shared" si="20"/>
        <v>1.7969999999999999</v>
      </c>
      <c r="H702" s="171">
        <v>1.2</v>
      </c>
      <c r="I702" s="174">
        <f t="shared" si="21"/>
        <v>2.1564000000000001</v>
      </c>
      <c r="J702" s="175" t="s">
        <v>1227</v>
      </c>
      <c r="K702" s="176" t="s">
        <v>1229</v>
      </c>
      <c r="L702" s="170"/>
    </row>
    <row r="703" spans="1:12" ht="11.25" customHeight="1">
      <c r="A703" s="151" t="s">
        <v>882</v>
      </c>
      <c r="B703" s="151" t="s">
        <v>1763</v>
      </c>
      <c r="C703" s="171">
        <v>12.03</v>
      </c>
      <c r="D703" s="172">
        <v>2.4843999999999999</v>
      </c>
      <c r="E703" s="172">
        <v>2.4843999999999999</v>
      </c>
      <c r="F703" s="173">
        <v>1</v>
      </c>
      <c r="G703" s="172">
        <f t="shared" si="20"/>
        <v>2.4843999999999999</v>
      </c>
      <c r="H703" s="171">
        <v>1.2</v>
      </c>
      <c r="I703" s="174">
        <f t="shared" si="21"/>
        <v>2.9812799999999999</v>
      </c>
      <c r="J703" s="175" t="s">
        <v>1227</v>
      </c>
      <c r="K703" s="176" t="s">
        <v>1229</v>
      </c>
      <c r="L703" s="170"/>
    </row>
    <row r="704" spans="1:12" ht="11.25" customHeight="1">
      <c r="A704" s="177" t="s">
        <v>883</v>
      </c>
      <c r="B704" s="177" t="s">
        <v>1763</v>
      </c>
      <c r="C704" s="178">
        <v>21.87</v>
      </c>
      <c r="D704" s="179">
        <v>4.7335000000000003</v>
      </c>
      <c r="E704" s="179">
        <v>4.7335000000000003</v>
      </c>
      <c r="F704" s="180">
        <v>1</v>
      </c>
      <c r="G704" s="179">
        <f t="shared" si="20"/>
        <v>4.7335000000000003</v>
      </c>
      <c r="H704" s="178">
        <v>1.2</v>
      </c>
      <c r="I704" s="181">
        <f t="shared" si="21"/>
        <v>5.6802000000000001</v>
      </c>
      <c r="J704" s="182" t="s">
        <v>1227</v>
      </c>
      <c r="K704" s="183" t="s">
        <v>1229</v>
      </c>
      <c r="L704" s="170"/>
    </row>
    <row r="705" spans="1:12" ht="11.25" customHeight="1">
      <c r="A705" s="163" t="s">
        <v>884</v>
      </c>
      <c r="B705" s="163" t="s">
        <v>1764</v>
      </c>
      <c r="C705" s="164">
        <v>1.91</v>
      </c>
      <c r="D705" s="165">
        <v>1.2794000000000001</v>
      </c>
      <c r="E705" s="165">
        <v>1.2794000000000001</v>
      </c>
      <c r="F705" s="166">
        <v>1</v>
      </c>
      <c r="G705" s="165">
        <f t="shared" si="20"/>
        <v>1.2794000000000001</v>
      </c>
      <c r="H705" s="164">
        <v>1.2</v>
      </c>
      <c r="I705" s="167">
        <f t="shared" si="21"/>
        <v>1.53528</v>
      </c>
      <c r="J705" s="168" t="s">
        <v>1227</v>
      </c>
      <c r="K705" s="169" t="s">
        <v>1229</v>
      </c>
      <c r="L705" s="170"/>
    </row>
    <row r="706" spans="1:12" ht="11.25" customHeight="1">
      <c r="A706" s="151" t="s">
        <v>885</v>
      </c>
      <c r="B706" s="151" t="s">
        <v>1764</v>
      </c>
      <c r="C706" s="171">
        <v>2.04</v>
      </c>
      <c r="D706" s="172">
        <v>1.9955000000000001</v>
      </c>
      <c r="E706" s="172">
        <v>1.9955000000000001</v>
      </c>
      <c r="F706" s="173">
        <v>1</v>
      </c>
      <c r="G706" s="172">
        <f t="shared" si="20"/>
        <v>1.9955000000000001</v>
      </c>
      <c r="H706" s="171">
        <v>1.2</v>
      </c>
      <c r="I706" s="174">
        <f t="shared" si="21"/>
        <v>2.3946000000000001</v>
      </c>
      <c r="J706" s="175" t="s">
        <v>1227</v>
      </c>
      <c r="K706" s="176" t="s">
        <v>1229</v>
      </c>
      <c r="L706" s="170"/>
    </row>
    <row r="707" spans="1:12" ht="11.25" customHeight="1">
      <c r="A707" s="151" t="s">
        <v>886</v>
      </c>
      <c r="B707" s="151" t="s">
        <v>1764</v>
      </c>
      <c r="C707" s="171">
        <v>5.43</v>
      </c>
      <c r="D707" s="172">
        <v>2.0217999999999998</v>
      </c>
      <c r="E707" s="172">
        <v>2.0217999999999998</v>
      </c>
      <c r="F707" s="173">
        <v>1</v>
      </c>
      <c r="G707" s="172">
        <f t="shared" si="20"/>
        <v>2.0217999999999998</v>
      </c>
      <c r="H707" s="171">
        <v>1.2</v>
      </c>
      <c r="I707" s="174">
        <f t="shared" si="21"/>
        <v>2.4261599999999999</v>
      </c>
      <c r="J707" s="175" t="s">
        <v>1227</v>
      </c>
      <c r="K707" s="176" t="s">
        <v>1229</v>
      </c>
      <c r="L707" s="170"/>
    </row>
    <row r="708" spans="1:12" ht="11.25" customHeight="1">
      <c r="A708" s="177" t="s">
        <v>887</v>
      </c>
      <c r="B708" s="177" t="s">
        <v>1764</v>
      </c>
      <c r="C708" s="178">
        <v>9.39</v>
      </c>
      <c r="D708" s="179">
        <v>3.0737999999999999</v>
      </c>
      <c r="E708" s="179">
        <v>3.0737999999999999</v>
      </c>
      <c r="F708" s="180">
        <v>1</v>
      </c>
      <c r="G708" s="179">
        <f t="shared" si="20"/>
        <v>3.0737999999999999</v>
      </c>
      <c r="H708" s="178">
        <v>1.2</v>
      </c>
      <c r="I708" s="181">
        <f t="shared" si="21"/>
        <v>3.6885599999999998</v>
      </c>
      <c r="J708" s="182" t="s">
        <v>1227</v>
      </c>
      <c r="K708" s="183" t="s">
        <v>1229</v>
      </c>
      <c r="L708" s="170"/>
    </row>
    <row r="709" spans="1:12" ht="11.25" customHeight="1">
      <c r="A709" s="163" t="s">
        <v>888</v>
      </c>
      <c r="B709" s="163" t="s">
        <v>1765</v>
      </c>
      <c r="C709" s="164">
        <v>2.11</v>
      </c>
      <c r="D709" s="165">
        <v>1.0951</v>
      </c>
      <c r="E709" s="165">
        <v>1.0951</v>
      </c>
      <c r="F709" s="166">
        <v>1</v>
      </c>
      <c r="G709" s="165">
        <f t="shared" si="20"/>
        <v>1.0951</v>
      </c>
      <c r="H709" s="164">
        <v>1.2</v>
      </c>
      <c r="I709" s="167">
        <f t="shared" si="21"/>
        <v>1.31412</v>
      </c>
      <c r="J709" s="168" t="s">
        <v>1227</v>
      </c>
      <c r="K709" s="169" t="s">
        <v>1229</v>
      </c>
      <c r="L709" s="170"/>
    </row>
    <row r="710" spans="1:12" ht="11.25" customHeight="1">
      <c r="A710" s="151" t="s">
        <v>889</v>
      </c>
      <c r="B710" s="151" t="s">
        <v>1765</v>
      </c>
      <c r="C710" s="171">
        <v>3.03</v>
      </c>
      <c r="D710" s="172">
        <v>1.917</v>
      </c>
      <c r="E710" s="172">
        <v>1.917</v>
      </c>
      <c r="F710" s="173">
        <v>1</v>
      </c>
      <c r="G710" s="172">
        <f t="shared" si="20"/>
        <v>1.917</v>
      </c>
      <c r="H710" s="171">
        <v>1.2</v>
      </c>
      <c r="I710" s="174">
        <f t="shared" si="21"/>
        <v>2.3003999999999998</v>
      </c>
      <c r="J710" s="175" t="s">
        <v>1227</v>
      </c>
      <c r="K710" s="176" t="s">
        <v>1229</v>
      </c>
      <c r="L710" s="170"/>
    </row>
    <row r="711" spans="1:12" ht="11.25" customHeight="1">
      <c r="A711" s="151" t="s">
        <v>890</v>
      </c>
      <c r="B711" s="151" t="s">
        <v>1765</v>
      </c>
      <c r="C711" s="171">
        <v>3.52</v>
      </c>
      <c r="D711" s="172">
        <v>2.6322999999999999</v>
      </c>
      <c r="E711" s="172">
        <v>2.6322999999999999</v>
      </c>
      <c r="F711" s="173">
        <v>1</v>
      </c>
      <c r="G711" s="172">
        <f t="shared" si="20"/>
        <v>2.6322999999999999</v>
      </c>
      <c r="H711" s="171">
        <v>1.2</v>
      </c>
      <c r="I711" s="174">
        <f t="shared" si="21"/>
        <v>3.15876</v>
      </c>
      <c r="J711" s="175" t="s">
        <v>1227</v>
      </c>
      <c r="K711" s="176" t="s">
        <v>1229</v>
      </c>
      <c r="L711" s="170"/>
    </row>
    <row r="712" spans="1:12" ht="11.25" customHeight="1">
      <c r="A712" s="177" t="s">
        <v>891</v>
      </c>
      <c r="B712" s="177" t="s">
        <v>1765</v>
      </c>
      <c r="C712" s="178">
        <v>15.05</v>
      </c>
      <c r="D712" s="179">
        <v>3.1398999999999999</v>
      </c>
      <c r="E712" s="179">
        <v>3.1398999999999999</v>
      </c>
      <c r="F712" s="180">
        <v>1</v>
      </c>
      <c r="G712" s="179">
        <f t="shared" si="20"/>
        <v>3.1398999999999999</v>
      </c>
      <c r="H712" s="178">
        <v>1.2</v>
      </c>
      <c r="I712" s="181">
        <f t="shared" si="21"/>
        <v>3.7678799999999999</v>
      </c>
      <c r="J712" s="182" t="s">
        <v>1227</v>
      </c>
      <c r="K712" s="183" t="s">
        <v>1229</v>
      </c>
      <c r="L712" s="170"/>
    </row>
    <row r="713" spans="1:12" ht="11.25" customHeight="1">
      <c r="A713" s="163" t="s">
        <v>892</v>
      </c>
      <c r="B713" s="163" t="s">
        <v>1766</v>
      </c>
      <c r="C713" s="164">
        <v>2.95</v>
      </c>
      <c r="D713" s="165">
        <v>0.72760000000000002</v>
      </c>
      <c r="E713" s="165">
        <v>0.72760000000000002</v>
      </c>
      <c r="F713" s="166">
        <v>1</v>
      </c>
      <c r="G713" s="165">
        <f t="shared" si="20"/>
        <v>0.72760000000000002</v>
      </c>
      <c r="H713" s="164">
        <v>1.2</v>
      </c>
      <c r="I713" s="167">
        <f t="shared" si="21"/>
        <v>0.87312000000000001</v>
      </c>
      <c r="J713" s="168" t="s">
        <v>1227</v>
      </c>
      <c r="K713" s="169" t="s">
        <v>1229</v>
      </c>
      <c r="L713" s="170"/>
    </row>
    <row r="714" spans="1:12" ht="11.25" customHeight="1">
      <c r="A714" s="151" t="s">
        <v>893</v>
      </c>
      <c r="B714" s="151" t="s">
        <v>1766</v>
      </c>
      <c r="C714" s="171">
        <v>4.5199999999999996</v>
      </c>
      <c r="D714" s="172">
        <v>0.98150000000000004</v>
      </c>
      <c r="E714" s="172">
        <v>0.98150000000000004</v>
      </c>
      <c r="F714" s="173">
        <v>1</v>
      </c>
      <c r="G714" s="172">
        <f t="shared" si="20"/>
        <v>0.98150000000000004</v>
      </c>
      <c r="H714" s="171">
        <v>1.2</v>
      </c>
      <c r="I714" s="174">
        <f t="shared" si="21"/>
        <v>1.1778</v>
      </c>
      <c r="J714" s="175" t="s">
        <v>1227</v>
      </c>
      <c r="K714" s="176" t="s">
        <v>1229</v>
      </c>
      <c r="L714" s="170"/>
    </row>
    <row r="715" spans="1:12" ht="11.25" customHeight="1">
      <c r="A715" s="151" t="s">
        <v>894</v>
      </c>
      <c r="B715" s="151" t="s">
        <v>1766</v>
      </c>
      <c r="C715" s="171">
        <v>7.81</v>
      </c>
      <c r="D715" s="172">
        <v>1.5932999999999999</v>
      </c>
      <c r="E715" s="172">
        <v>1.5932999999999999</v>
      </c>
      <c r="F715" s="173">
        <v>1</v>
      </c>
      <c r="G715" s="172">
        <f t="shared" si="20"/>
        <v>1.5932999999999999</v>
      </c>
      <c r="H715" s="171">
        <v>1.2</v>
      </c>
      <c r="I715" s="174">
        <f t="shared" si="21"/>
        <v>1.9119600000000001</v>
      </c>
      <c r="J715" s="175" t="s">
        <v>1227</v>
      </c>
      <c r="K715" s="176" t="s">
        <v>1229</v>
      </c>
      <c r="L715" s="170"/>
    </row>
    <row r="716" spans="1:12" ht="11.25" customHeight="1">
      <c r="A716" s="177" t="s">
        <v>895</v>
      </c>
      <c r="B716" s="177" t="s">
        <v>1766</v>
      </c>
      <c r="C716" s="178">
        <v>13.52</v>
      </c>
      <c r="D716" s="179">
        <v>2.7025000000000001</v>
      </c>
      <c r="E716" s="179">
        <v>2.7025000000000001</v>
      </c>
      <c r="F716" s="180">
        <v>1</v>
      </c>
      <c r="G716" s="179">
        <f t="shared" si="20"/>
        <v>2.7025000000000001</v>
      </c>
      <c r="H716" s="178">
        <v>1.2</v>
      </c>
      <c r="I716" s="181">
        <f t="shared" si="21"/>
        <v>3.2429999999999999</v>
      </c>
      <c r="J716" s="182" t="s">
        <v>1227</v>
      </c>
      <c r="K716" s="183" t="s">
        <v>1229</v>
      </c>
      <c r="L716" s="170"/>
    </row>
    <row r="717" spans="1:12" ht="11.25" customHeight="1">
      <c r="A717" s="163" t="s">
        <v>896</v>
      </c>
      <c r="B717" s="163" t="s">
        <v>1533</v>
      </c>
      <c r="C717" s="164">
        <v>3.18</v>
      </c>
      <c r="D717" s="165">
        <v>0.52110000000000001</v>
      </c>
      <c r="E717" s="165">
        <v>0.52110000000000001</v>
      </c>
      <c r="F717" s="166">
        <v>1</v>
      </c>
      <c r="G717" s="165">
        <f t="shared" ref="G717:G780" si="22">ROUND(F717*D717,5)</f>
        <v>0.52110000000000001</v>
      </c>
      <c r="H717" s="164">
        <v>1.2</v>
      </c>
      <c r="I717" s="167">
        <f t="shared" ref="I717:I780" si="23">ROUND(H717*G717,5)</f>
        <v>0.62531999999999999</v>
      </c>
      <c r="J717" s="168" t="s">
        <v>1227</v>
      </c>
      <c r="K717" s="169" t="s">
        <v>1229</v>
      </c>
      <c r="L717" s="170"/>
    </row>
    <row r="718" spans="1:12" ht="11.25" customHeight="1">
      <c r="A718" s="151" t="s">
        <v>897</v>
      </c>
      <c r="B718" s="151" t="s">
        <v>1533</v>
      </c>
      <c r="C718" s="171">
        <v>4.33</v>
      </c>
      <c r="D718" s="172">
        <v>0.67359999999999998</v>
      </c>
      <c r="E718" s="172">
        <v>0.67359999999999998</v>
      </c>
      <c r="F718" s="173">
        <v>1</v>
      </c>
      <c r="G718" s="172">
        <f t="shared" si="22"/>
        <v>0.67359999999999998</v>
      </c>
      <c r="H718" s="171">
        <v>1.2</v>
      </c>
      <c r="I718" s="174">
        <f t="shared" si="23"/>
        <v>0.80832000000000004</v>
      </c>
      <c r="J718" s="175" t="s">
        <v>1227</v>
      </c>
      <c r="K718" s="176" t="s">
        <v>1229</v>
      </c>
      <c r="L718" s="170"/>
    </row>
    <row r="719" spans="1:12" ht="11.25" customHeight="1">
      <c r="A719" s="151" t="s">
        <v>898</v>
      </c>
      <c r="B719" s="151" t="s">
        <v>1533</v>
      </c>
      <c r="C719" s="171">
        <v>6.65</v>
      </c>
      <c r="D719" s="172">
        <v>0.98429999999999995</v>
      </c>
      <c r="E719" s="172">
        <v>0.98429999999999995</v>
      </c>
      <c r="F719" s="173">
        <v>1</v>
      </c>
      <c r="G719" s="172">
        <f t="shared" si="22"/>
        <v>0.98429999999999995</v>
      </c>
      <c r="H719" s="171">
        <v>1.2</v>
      </c>
      <c r="I719" s="174">
        <f t="shared" si="23"/>
        <v>1.18116</v>
      </c>
      <c r="J719" s="175" t="s">
        <v>1227</v>
      </c>
      <c r="K719" s="176" t="s">
        <v>1229</v>
      </c>
      <c r="L719" s="170"/>
    </row>
    <row r="720" spans="1:12" ht="11.25" customHeight="1">
      <c r="A720" s="177" t="s">
        <v>899</v>
      </c>
      <c r="B720" s="177" t="s">
        <v>1533</v>
      </c>
      <c r="C720" s="178">
        <v>10.83</v>
      </c>
      <c r="D720" s="179">
        <v>1.631</v>
      </c>
      <c r="E720" s="179">
        <v>1.631</v>
      </c>
      <c r="F720" s="180">
        <v>1</v>
      </c>
      <c r="G720" s="179">
        <f t="shared" si="22"/>
        <v>1.631</v>
      </c>
      <c r="H720" s="178">
        <v>1.2</v>
      </c>
      <c r="I720" s="181">
        <f t="shared" si="23"/>
        <v>1.9572000000000001</v>
      </c>
      <c r="J720" s="182" t="s">
        <v>1227</v>
      </c>
      <c r="K720" s="183" t="s">
        <v>1229</v>
      </c>
      <c r="L720" s="170"/>
    </row>
    <row r="721" spans="1:12" ht="11.25" customHeight="1">
      <c r="A721" s="163" t="s">
        <v>900</v>
      </c>
      <c r="B721" s="163" t="s">
        <v>1534</v>
      </c>
      <c r="C721" s="164">
        <v>2.9</v>
      </c>
      <c r="D721" s="165">
        <v>0.37680000000000002</v>
      </c>
      <c r="E721" s="165">
        <v>0.37680000000000002</v>
      </c>
      <c r="F721" s="166">
        <v>1</v>
      </c>
      <c r="G721" s="165">
        <f t="shared" si="22"/>
        <v>0.37680000000000002</v>
      </c>
      <c r="H721" s="164">
        <v>1.2</v>
      </c>
      <c r="I721" s="167">
        <f t="shared" si="23"/>
        <v>0.45216000000000001</v>
      </c>
      <c r="J721" s="168" t="s">
        <v>1227</v>
      </c>
      <c r="K721" s="169" t="s">
        <v>1229</v>
      </c>
      <c r="L721" s="170"/>
    </row>
    <row r="722" spans="1:12" ht="11.25" customHeight="1">
      <c r="A722" s="151" t="s">
        <v>901</v>
      </c>
      <c r="B722" s="151" t="s">
        <v>1534</v>
      </c>
      <c r="C722" s="171">
        <v>4.63</v>
      </c>
      <c r="D722" s="172">
        <v>0.64390000000000003</v>
      </c>
      <c r="E722" s="172">
        <v>0.64390000000000003</v>
      </c>
      <c r="F722" s="173">
        <v>1</v>
      </c>
      <c r="G722" s="172">
        <f t="shared" si="22"/>
        <v>0.64390000000000003</v>
      </c>
      <c r="H722" s="171">
        <v>1.2</v>
      </c>
      <c r="I722" s="174">
        <f t="shared" si="23"/>
        <v>0.77268000000000003</v>
      </c>
      <c r="J722" s="175" t="s">
        <v>1227</v>
      </c>
      <c r="K722" s="176" t="s">
        <v>1229</v>
      </c>
      <c r="L722" s="170"/>
    </row>
    <row r="723" spans="1:12" ht="11.25" customHeight="1">
      <c r="A723" s="151" t="s">
        <v>902</v>
      </c>
      <c r="B723" s="151" t="s">
        <v>1534</v>
      </c>
      <c r="C723" s="171">
        <v>7.2</v>
      </c>
      <c r="D723" s="172">
        <v>1.0691999999999999</v>
      </c>
      <c r="E723" s="172">
        <v>1.0691999999999999</v>
      </c>
      <c r="F723" s="173">
        <v>1</v>
      </c>
      <c r="G723" s="172">
        <f t="shared" si="22"/>
        <v>1.0691999999999999</v>
      </c>
      <c r="H723" s="171">
        <v>1.2</v>
      </c>
      <c r="I723" s="174">
        <f t="shared" si="23"/>
        <v>1.28304</v>
      </c>
      <c r="J723" s="175" t="s">
        <v>1227</v>
      </c>
      <c r="K723" s="176" t="s">
        <v>1229</v>
      </c>
      <c r="L723" s="170"/>
    </row>
    <row r="724" spans="1:12" ht="11.25" customHeight="1">
      <c r="A724" s="177" t="s">
        <v>903</v>
      </c>
      <c r="B724" s="177" t="s">
        <v>1534</v>
      </c>
      <c r="C724" s="178">
        <v>11.74</v>
      </c>
      <c r="D724" s="179">
        <v>2.1475</v>
      </c>
      <c r="E724" s="179">
        <v>2.1475</v>
      </c>
      <c r="F724" s="180">
        <v>1</v>
      </c>
      <c r="G724" s="179">
        <f t="shared" si="22"/>
        <v>2.1475</v>
      </c>
      <c r="H724" s="178">
        <v>1.2</v>
      </c>
      <c r="I724" s="181">
        <f t="shared" si="23"/>
        <v>2.577</v>
      </c>
      <c r="J724" s="182" t="s">
        <v>1227</v>
      </c>
      <c r="K724" s="183" t="s">
        <v>1229</v>
      </c>
      <c r="L724" s="170"/>
    </row>
    <row r="725" spans="1:12" ht="11.25" customHeight="1">
      <c r="A725" s="163" t="s">
        <v>904</v>
      </c>
      <c r="B725" s="163" t="s">
        <v>1535</v>
      </c>
      <c r="C725" s="164">
        <v>2.5099999999999998</v>
      </c>
      <c r="D725" s="165">
        <v>0.52610000000000001</v>
      </c>
      <c r="E725" s="165">
        <v>0.52610000000000001</v>
      </c>
      <c r="F725" s="166">
        <v>1</v>
      </c>
      <c r="G725" s="165">
        <f t="shared" si="22"/>
        <v>0.52610000000000001</v>
      </c>
      <c r="H725" s="164">
        <v>1.2</v>
      </c>
      <c r="I725" s="167">
        <f t="shared" si="23"/>
        <v>0.63131999999999999</v>
      </c>
      <c r="J725" s="168" t="s">
        <v>1227</v>
      </c>
      <c r="K725" s="169" t="s">
        <v>1229</v>
      </c>
      <c r="L725" s="170"/>
    </row>
    <row r="726" spans="1:12" ht="11.25" customHeight="1">
      <c r="A726" s="151" t="s">
        <v>905</v>
      </c>
      <c r="B726" s="151" t="s">
        <v>1535</v>
      </c>
      <c r="C726" s="171">
        <v>3.74</v>
      </c>
      <c r="D726" s="172">
        <v>0.72499999999999998</v>
      </c>
      <c r="E726" s="172">
        <v>0.72499999999999998</v>
      </c>
      <c r="F726" s="173">
        <v>1</v>
      </c>
      <c r="G726" s="172">
        <f t="shared" si="22"/>
        <v>0.72499999999999998</v>
      </c>
      <c r="H726" s="171">
        <v>1.2</v>
      </c>
      <c r="I726" s="174">
        <f t="shared" si="23"/>
        <v>0.87</v>
      </c>
      <c r="J726" s="175" t="s">
        <v>1227</v>
      </c>
      <c r="K726" s="176" t="s">
        <v>1229</v>
      </c>
      <c r="L726" s="170"/>
    </row>
    <row r="727" spans="1:12" ht="11.25" customHeight="1">
      <c r="A727" s="151" t="s">
        <v>906</v>
      </c>
      <c r="B727" s="151" t="s">
        <v>1535</v>
      </c>
      <c r="C727" s="171">
        <v>5.76</v>
      </c>
      <c r="D727" s="172">
        <v>1.0088999999999999</v>
      </c>
      <c r="E727" s="172">
        <v>1.0088999999999999</v>
      </c>
      <c r="F727" s="173">
        <v>1</v>
      </c>
      <c r="G727" s="172">
        <f t="shared" si="22"/>
        <v>1.0088999999999999</v>
      </c>
      <c r="H727" s="171">
        <v>1.2</v>
      </c>
      <c r="I727" s="174">
        <f t="shared" si="23"/>
        <v>1.21068</v>
      </c>
      <c r="J727" s="175" t="s">
        <v>1227</v>
      </c>
      <c r="K727" s="176" t="s">
        <v>1229</v>
      </c>
      <c r="L727" s="170"/>
    </row>
    <row r="728" spans="1:12" ht="11.25" customHeight="1">
      <c r="A728" s="177" t="s">
        <v>907</v>
      </c>
      <c r="B728" s="177" t="s">
        <v>1535</v>
      </c>
      <c r="C728" s="178">
        <v>9.73</v>
      </c>
      <c r="D728" s="179">
        <v>1.7061999999999999</v>
      </c>
      <c r="E728" s="179">
        <v>1.7061999999999999</v>
      </c>
      <c r="F728" s="180">
        <v>1</v>
      </c>
      <c r="G728" s="179">
        <f t="shared" si="22"/>
        <v>1.7061999999999999</v>
      </c>
      <c r="H728" s="178">
        <v>1.2</v>
      </c>
      <c r="I728" s="181">
        <f t="shared" si="23"/>
        <v>2.0474399999999999</v>
      </c>
      <c r="J728" s="182" t="s">
        <v>1227</v>
      </c>
      <c r="K728" s="183" t="s">
        <v>1229</v>
      </c>
      <c r="L728" s="170"/>
    </row>
    <row r="729" spans="1:12" ht="11.25" customHeight="1">
      <c r="A729" s="163" t="s">
        <v>908</v>
      </c>
      <c r="B729" s="163" t="s">
        <v>1767</v>
      </c>
      <c r="C729" s="164">
        <v>2.73</v>
      </c>
      <c r="D729" s="165">
        <v>0.43290000000000001</v>
      </c>
      <c r="E729" s="165">
        <v>0.43290000000000001</v>
      </c>
      <c r="F729" s="166">
        <v>1</v>
      </c>
      <c r="G729" s="165">
        <f t="shared" si="22"/>
        <v>0.43290000000000001</v>
      </c>
      <c r="H729" s="164">
        <v>1.2</v>
      </c>
      <c r="I729" s="167">
        <f t="shared" si="23"/>
        <v>0.51948000000000005</v>
      </c>
      <c r="J729" s="168" t="s">
        <v>1227</v>
      </c>
      <c r="K729" s="169" t="s">
        <v>1229</v>
      </c>
      <c r="L729" s="170"/>
    </row>
    <row r="730" spans="1:12" ht="11.25" customHeight="1">
      <c r="A730" s="151" t="s">
        <v>909</v>
      </c>
      <c r="B730" s="151" t="s">
        <v>1767</v>
      </c>
      <c r="C730" s="171">
        <v>3.79</v>
      </c>
      <c r="D730" s="172">
        <v>0.5917</v>
      </c>
      <c r="E730" s="172">
        <v>0.5917</v>
      </c>
      <c r="F730" s="173">
        <v>1</v>
      </c>
      <c r="G730" s="172">
        <f t="shared" si="22"/>
        <v>0.5917</v>
      </c>
      <c r="H730" s="171">
        <v>1.2</v>
      </c>
      <c r="I730" s="174">
        <f t="shared" si="23"/>
        <v>0.71004</v>
      </c>
      <c r="J730" s="175" t="s">
        <v>1227</v>
      </c>
      <c r="K730" s="176" t="s">
        <v>1229</v>
      </c>
      <c r="L730" s="170"/>
    </row>
    <row r="731" spans="1:12" ht="11.25" customHeight="1">
      <c r="A731" s="151" t="s">
        <v>910</v>
      </c>
      <c r="B731" s="151" t="s">
        <v>1767</v>
      </c>
      <c r="C731" s="171">
        <v>5.69</v>
      </c>
      <c r="D731" s="172">
        <v>0.89400000000000002</v>
      </c>
      <c r="E731" s="172">
        <v>0.89400000000000002</v>
      </c>
      <c r="F731" s="173">
        <v>1</v>
      </c>
      <c r="G731" s="172">
        <f t="shared" si="22"/>
        <v>0.89400000000000002</v>
      </c>
      <c r="H731" s="171">
        <v>1.2</v>
      </c>
      <c r="I731" s="174">
        <f t="shared" si="23"/>
        <v>1.0728</v>
      </c>
      <c r="J731" s="175" t="s">
        <v>1227</v>
      </c>
      <c r="K731" s="176" t="s">
        <v>1229</v>
      </c>
      <c r="L731" s="170"/>
    </row>
    <row r="732" spans="1:12" ht="11.25" customHeight="1">
      <c r="A732" s="177" t="s">
        <v>911</v>
      </c>
      <c r="B732" s="177" t="s">
        <v>1767</v>
      </c>
      <c r="C732" s="178">
        <v>10.06</v>
      </c>
      <c r="D732" s="179">
        <v>1.6573</v>
      </c>
      <c r="E732" s="179">
        <v>1.6573</v>
      </c>
      <c r="F732" s="180">
        <v>1</v>
      </c>
      <c r="G732" s="179">
        <f t="shared" si="22"/>
        <v>1.6573</v>
      </c>
      <c r="H732" s="178">
        <v>1.2</v>
      </c>
      <c r="I732" s="181">
        <f t="shared" si="23"/>
        <v>1.9887600000000001</v>
      </c>
      <c r="J732" s="182" t="s">
        <v>1227</v>
      </c>
      <c r="K732" s="183" t="s">
        <v>1229</v>
      </c>
      <c r="L732" s="170"/>
    </row>
    <row r="733" spans="1:12" ht="11.25" customHeight="1">
      <c r="A733" s="163" t="s">
        <v>912</v>
      </c>
      <c r="B733" s="163" t="s">
        <v>1768</v>
      </c>
      <c r="C733" s="164">
        <v>2.0099999999999998</v>
      </c>
      <c r="D733" s="165">
        <v>0.54759999999999998</v>
      </c>
      <c r="E733" s="165">
        <v>0.54759999999999998</v>
      </c>
      <c r="F733" s="166">
        <v>1</v>
      </c>
      <c r="G733" s="165">
        <f t="shared" si="22"/>
        <v>0.54759999999999998</v>
      </c>
      <c r="H733" s="164">
        <v>1.2</v>
      </c>
      <c r="I733" s="167">
        <f t="shared" si="23"/>
        <v>0.65712000000000004</v>
      </c>
      <c r="J733" s="168" t="s">
        <v>1227</v>
      </c>
      <c r="K733" s="169" t="s">
        <v>1229</v>
      </c>
      <c r="L733" s="170"/>
    </row>
    <row r="734" spans="1:12" ht="11.25" customHeight="1">
      <c r="A734" s="151" t="s">
        <v>913</v>
      </c>
      <c r="B734" s="151" t="s">
        <v>1768</v>
      </c>
      <c r="C734" s="171">
        <v>2.97</v>
      </c>
      <c r="D734" s="172">
        <v>0.71</v>
      </c>
      <c r="E734" s="172">
        <v>0.71</v>
      </c>
      <c r="F734" s="173">
        <v>1</v>
      </c>
      <c r="G734" s="172">
        <f t="shared" si="22"/>
        <v>0.71</v>
      </c>
      <c r="H734" s="171">
        <v>1.2</v>
      </c>
      <c r="I734" s="174">
        <f t="shared" si="23"/>
        <v>0.85199999999999998</v>
      </c>
      <c r="J734" s="175" t="s">
        <v>1227</v>
      </c>
      <c r="K734" s="176" t="s">
        <v>1229</v>
      </c>
      <c r="L734" s="170"/>
    </row>
    <row r="735" spans="1:12" ht="11.25" customHeight="1">
      <c r="A735" s="151" t="s">
        <v>914</v>
      </c>
      <c r="B735" s="151" t="s">
        <v>1768</v>
      </c>
      <c r="C735" s="171">
        <v>4.84</v>
      </c>
      <c r="D735" s="172">
        <v>1.0325</v>
      </c>
      <c r="E735" s="172">
        <v>1.0325</v>
      </c>
      <c r="F735" s="173">
        <v>1</v>
      </c>
      <c r="G735" s="172">
        <f t="shared" si="22"/>
        <v>1.0325</v>
      </c>
      <c r="H735" s="171">
        <v>1.2</v>
      </c>
      <c r="I735" s="174">
        <f t="shared" si="23"/>
        <v>1.2390000000000001</v>
      </c>
      <c r="J735" s="175" t="s">
        <v>1227</v>
      </c>
      <c r="K735" s="176" t="s">
        <v>1229</v>
      </c>
      <c r="L735" s="170"/>
    </row>
    <row r="736" spans="1:12" ht="11.25" customHeight="1">
      <c r="A736" s="177" t="s">
        <v>915</v>
      </c>
      <c r="B736" s="177" t="s">
        <v>1768</v>
      </c>
      <c r="C736" s="178">
        <v>7.79</v>
      </c>
      <c r="D736" s="179">
        <v>1.7818000000000001</v>
      </c>
      <c r="E736" s="179">
        <v>1.7818000000000001</v>
      </c>
      <c r="F736" s="180">
        <v>1</v>
      </c>
      <c r="G736" s="179">
        <f t="shared" si="22"/>
        <v>1.7818000000000001</v>
      </c>
      <c r="H736" s="178">
        <v>1.2</v>
      </c>
      <c r="I736" s="181">
        <f t="shared" si="23"/>
        <v>2.1381600000000001</v>
      </c>
      <c r="J736" s="182" t="s">
        <v>1227</v>
      </c>
      <c r="K736" s="183" t="s">
        <v>1229</v>
      </c>
      <c r="L736" s="170"/>
    </row>
    <row r="737" spans="1:12" ht="11.25" customHeight="1">
      <c r="A737" s="163" t="s">
        <v>916</v>
      </c>
      <c r="B737" s="163" t="s">
        <v>1769</v>
      </c>
      <c r="C737" s="164">
        <v>2.38</v>
      </c>
      <c r="D737" s="165">
        <v>0.43190000000000001</v>
      </c>
      <c r="E737" s="165">
        <v>0.43190000000000001</v>
      </c>
      <c r="F737" s="166">
        <v>1</v>
      </c>
      <c r="G737" s="165">
        <f t="shared" si="22"/>
        <v>0.43190000000000001</v>
      </c>
      <c r="H737" s="164">
        <v>1.2</v>
      </c>
      <c r="I737" s="167">
        <f t="shared" si="23"/>
        <v>0.51827999999999996</v>
      </c>
      <c r="J737" s="168" t="s">
        <v>1227</v>
      </c>
      <c r="K737" s="169" t="s">
        <v>1229</v>
      </c>
      <c r="L737" s="170"/>
    </row>
    <row r="738" spans="1:12" ht="11.25" customHeight="1">
      <c r="A738" s="151" t="s">
        <v>917</v>
      </c>
      <c r="B738" s="151" t="s">
        <v>1769</v>
      </c>
      <c r="C738" s="171">
        <v>3.52</v>
      </c>
      <c r="D738" s="172">
        <v>0.58830000000000005</v>
      </c>
      <c r="E738" s="172">
        <v>0.58830000000000005</v>
      </c>
      <c r="F738" s="173">
        <v>1</v>
      </c>
      <c r="G738" s="172">
        <f t="shared" si="22"/>
        <v>0.58830000000000005</v>
      </c>
      <c r="H738" s="171">
        <v>1.2</v>
      </c>
      <c r="I738" s="174">
        <f t="shared" si="23"/>
        <v>0.70596000000000003</v>
      </c>
      <c r="J738" s="175" t="s">
        <v>1227</v>
      </c>
      <c r="K738" s="176" t="s">
        <v>1229</v>
      </c>
      <c r="L738" s="170"/>
    </row>
    <row r="739" spans="1:12" ht="11.25" customHeight="1">
      <c r="A739" s="151" t="s">
        <v>918</v>
      </c>
      <c r="B739" s="151" t="s">
        <v>1769</v>
      </c>
      <c r="C739" s="171">
        <v>5.67</v>
      </c>
      <c r="D739" s="172">
        <v>0.89390000000000003</v>
      </c>
      <c r="E739" s="172">
        <v>0.89390000000000003</v>
      </c>
      <c r="F739" s="173">
        <v>1</v>
      </c>
      <c r="G739" s="172">
        <f t="shared" si="22"/>
        <v>0.89390000000000003</v>
      </c>
      <c r="H739" s="171">
        <v>1.2</v>
      </c>
      <c r="I739" s="174">
        <f t="shared" si="23"/>
        <v>1.0726800000000001</v>
      </c>
      <c r="J739" s="175" t="s">
        <v>1227</v>
      </c>
      <c r="K739" s="176" t="s">
        <v>1229</v>
      </c>
      <c r="L739" s="170"/>
    </row>
    <row r="740" spans="1:12" ht="11.25" customHeight="1">
      <c r="A740" s="177" t="s">
        <v>919</v>
      </c>
      <c r="B740" s="177" t="s">
        <v>1769</v>
      </c>
      <c r="C740" s="178">
        <v>9.68</v>
      </c>
      <c r="D740" s="179">
        <v>1.5494000000000001</v>
      </c>
      <c r="E740" s="179">
        <v>1.5494000000000001</v>
      </c>
      <c r="F740" s="180">
        <v>1</v>
      </c>
      <c r="G740" s="179">
        <f t="shared" si="22"/>
        <v>1.5494000000000001</v>
      </c>
      <c r="H740" s="178">
        <v>1.2</v>
      </c>
      <c r="I740" s="181">
        <f t="shared" si="23"/>
        <v>1.85928</v>
      </c>
      <c r="J740" s="182" t="s">
        <v>1227</v>
      </c>
      <c r="K740" s="183" t="s">
        <v>1229</v>
      </c>
      <c r="L740" s="170"/>
    </row>
    <row r="741" spans="1:12" ht="11.25" customHeight="1">
      <c r="A741" s="163" t="s">
        <v>920</v>
      </c>
      <c r="B741" s="163" t="s">
        <v>1770</v>
      </c>
      <c r="C741" s="164">
        <v>1.63</v>
      </c>
      <c r="D741" s="165">
        <v>1.1667000000000001</v>
      </c>
      <c r="E741" s="165">
        <v>1.1667000000000001</v>
      </c>
      <c r="F741" s="166">
        <v>1</v>
      </c>
      <c r="G741" s="165">
        <f t="shared" si="22"/>
        <v>1.1667000000000001</v>
      </c>
      <c r="H741" s="164">
        <v>1.2</v>
      </c>
      <c r="I741" s="167">
        <f t="shared" si="23"/>
        <v>1.40004</v>
      </c>
      <c r="J741" s="168" t="s">
        <v>1227</v>
      </c>
      <c r="K741" s="169" t="s">
        <v>1229</v>
      </c>
      <c r="L741" s="170"/>
    </row>
    <row r="742" spans="1:12" ht="11.25" customHeight="1">
      <c r="A742" s="151" t="s">
        <v>921</v>
      </c>
      <c r="B742" s="151" t="s">
        <v>1770</v>
      </c>
      <c r="C742" s="171">
        <v>3.09</v>
      </c>
      <c r="D742" s="172">
        <v>1.512</v>
      </c>
      <c r="E742" s="172">
        <v>1.512</v>
      </c>
      <c r="F742" s="173">
        <v>1</v>
      </c>
      <c r="G742" s="172">
        <f t="shared" si="22"/>
        <v>1.512</v>
      </c>
      <c r="H742" s="171">
        <v>1.2</v>
      </c>
      <c r="I742" s="174">
        <f t="shared" si="23"/>
        <v>1.8144</v>
      </c>
      <c r="J742" s="175" t="s">
        <v>1227</v>
      </c>
      <c r="K742" s="176" t="s">
        <v>1229</v>
      </c>
      <c r="L742" s="170"/>
    </row>
    <row r="743" spans="1:12" ht="11.25" customHeight="1">
      <c r="A743" s="151" t="s">
        <v>922</v>
      </c>
      <c r="B743" s="151" t="s">
        <v>1770</v>
      </c>
      <c r="C743" s="171">
        <v>8.67</v>
      </c>
      <c r="D743" s="172">
        <v>2.7850999999999999</v>
      </c>
      <c r="E743" s="172">
        <v>2.7850999999999999</v>
      </c>
      <c r="F743" s="173">
        <v>1</v>
      </c>
      <c r="G743" s="172">
        <f t="shared" si="22"/>
        <v>2.7850999999999999</v>
      </c>
      <c r="H743" s="171">
        <v>1.2</v>
      </c>
      <c r="I743" s="174">
        <f t="shared" si="23"/>
        <v>3.34212</v>
      </c>
      <c r="J743" s="175" t="s">
        <v>1227</v>
      </c>
      <c r="K743" s="176" t="s">
        <v>1229</v>
      </c>
      <c r="L743" s="170"/>
    </row>
    <row r="744" spans="1:12" ht="11.25" customHeight="1">
      <c r="A744" s="177" t="s">
        <v>923</v>
      </c>
      <c r="B744" s="177" t="s">
        <v>1770</v>
      </c>
      <c r="C744" s="178">
        <v>17.600000000000001</v>
      </c>
      <c r="D744" s="179">
        <v>5.2374000000000001</v>
      </c>
      <c r="E744" s="179">
        <v>5.2374000000000001</v>
      </c>
      <c r="F744" s="180">
        <v>1</v>
      </c>
      <c r="G744" s="179">
        <f t="shared" si="22"/>
        <v>5.2374000000000001</v>
      </c>
      <c r="H744" s="178">
        <v>1.2</v>
      </c>
      <c r="I744" s="181">
        <f t="shared" si="23"/>
        <v>6.2848800000000002</v>
      </c>
      <c r="J744" s="182" t="s">
        <v>1227</v>
      </c>
      <c r="K744" s="183" t="s">
        <v>1229</v>
      </c>
      <c r="L744" s="170"/>
    </row>
    <row r="745" spans="1:12" ht="11.25" customHeight="1">
      <c r="A745" s="163" t="s">
        <v>924</v>
      </c>
      <c r="B745" s="163" t="s">
        <v>1536</v>
      </c>
      <c r="C745" s="164">
        <v>1.29</v>
      </c>
      <c r="D745" s="165">
        <v>1.0125</v>
      </c>
      <c r="E745" s="165">
        <v>1.0125</v>
      </c>
      <c r="F745" s="166">
        <v>1</v>
      </c>
      <c r="G745" s="165">
        <f t="shared" si="22"/>
        <v>1.0125</v>
      </c>
      <c r="H745" s="164">
        <v>1.2</v>
      </c>
      <c r="I745" s="167">
        <f t="shared" si="23"/>
        <v>1.2150000000000001</v>
      </c>
      <c r="J745" s="168" t="s">
        <v>1227</v>
      </c>
      <c r="K745" s="169" t="s">
        <v>1229</v>
      </c>
      <c r="L745" s="170"/>
    </row>
    <row r="746" spans="1:12" ht="11.25" customHeight="1">
      <c r="A746" s="151" t="s">
        <v>925</v>
      </c>
      <c r="B746" s="151" t="s">
        <v>1536</v>
      </c>
      <c r="C746" s="171">
        <v>1.59</v>
      </c>
      <c r="D746" s="172">
        <v>1.3042</v>
      </c>
      <c r="E746" s="172">
        <v>1.3042</v>
      </c>
      <c r="F746" s="173">
        <v>1</v>
      </c>
      <c r="G746" s="172">
        <f t="shared" si="22"/>
        <v>1.3042</v>
      </c>
      <c r="H746" s="171">
        <v>1.2</v>
      </c>
      <c r="I746" s="174">
        <f t="shared" si="23"/>
        <v>1.56504</v>
      </c>
      <c r="J746" s="175" t="s">
        <v>1227</v>
      </c>
      <c r="K746" s="176" t="s">
        <v>1229</v>
      </c>
      <c r="L746" s="170"/>
    </row>
    <row r="747" spans="1:12" ht="11.25" customHeight="1">
      <c r="A747" s="151" t="s">
        <v>926</v>
      </c>
      <c r="B747" s="151" t="s">
        <v>1536</v>
      </c>
      <c r="C747" s="171">
        <v>3.96</v>
      </c>
      <c r="D747" s="172">
        <v>1.9178999999999999</v>
      </c>
      <c r="E747" s="172">
        <v>1.9178999999999999</v>
      </c>
      <c r="F747" s="173">
        <v>1</v>
      </c>
      <c r="G747" s="172">
        <f t="shared" si="22"/>
        <v>1.9178999999999999</v>
      </c>
      <c r="H747" s="171">
        <v>1.2</v>
      </c>
      <c r="I747" s="174">
        <f t="shared" si="23"/>
        <v>2.3014800000000002</v>
      </c>
      <c r="J747" s="175" t="s">
        <v>1227</v>
      </c>
      <c r="K747" s="176" t="s">
        <v>1229</v>
      </c>
      <c r="L747" s="170"/>
    </row>
    <row r="748" spans="1:12" ht="11.25" customHeight="1">
      <c r="A748" s="177" t="s">
        <v>927</v>
      </c>
      <c r="B748" s="177" t="s">
        <v>1536</v>
      </c>
      <c r="C748" s="178">
        <v>12.5</v>
      </c>
      <c r="D748" s="179">
        <v>4.2145000000000001</v>
      </c>
      <c r="E748" s="179">
        <v>4.2145000000000001</v>
      </c>
      <c r="F748" s="180">
        <v>1</v>
      </c>
      <c r="G748" s="179">
        <f t="shared" si="22"/>
        <v>4.2145000000000001</v>
      </c>
      <c r="H748" s="178">
        <v>1.2</v>
      </c>
      <c r="I748" s="181">
        <f t="shared" si="23"/>
        <v>5.0574000000000003</v>
      </c>
      <c r="J748" s="182" t="s">
        <v>1227</v>
      </c>
      <c r="K748" s="183" t="s">
        <v>1229</v>
      </c>
      <c r="L748" s="170"/>
    </row>
    <row r="749" spans="1:12" ht="11.25" customHeight="1">
      <c r="A749" s="163" t="s">
        <v>928</v>
      </c>
      <c r="B749" s="163" t="s">
        <v>1771</v>
      </c>
      <c r="C749" s="164">
        <v>1.51</v>
      </c>
      <c r="D749" s="165">
        <v>0.9385</v>
      </c>
      <c r="E749" s="165">
        <v>0.9385</v>
      </c>
      <c r="F749" s="166">
        <v>1</v>
      </c>
      <c r="G749" s="165">
        <f t="shared" si="22"/>
        <v>0.9385</v>
      </c>
      <c r="H749" s="164">
        <v>1.2</v>
      </c>
      <c r="I749" s="167">
        <f t="shared" si="23"/>
        <v>1.1262000000000001</v>
      </c>
      <c r="J749" s="168" t="s">
        <v>1227</v>
      </c>
      <c r="K749" s="169" t="s">
        <v>1229</v>
      </c>
      <c r="L749" s="170"/>
    </row>
    <row r="750" spans="1:12" ht="11.25" customHeight="1">
      <c r="A750" s="151" t="s">
        <v>929</v>
      </c>
      <c r="B750" s="151" t="s">
        <v>1771</v>
      </c>
      <c r="C750" s="171">
        <v>2.64</v>
      </c>
      <c r="D750" s="172">
        <v>1.3529</v>
      </c>
      <c r="E750" s="172">
        <v>1.3529</v>
      </c>
      <c r="F750" s="173">
        <v>1</v>
      </c>
      <c r="G750" s="172">
        <f t="shared" si="22"/>
        <v>1.3529</v>
      </c>
      <c r="H750" s="171">
        <v>1.2</v>
      </c>
      <c r="I750" s="174">
        <f t="shared" si="23"/>
        <v>1.62348</v>
      </c>
      <c r="J750" s="175" t="s">
        <v>1227</v>
      </c>
      <c r="K750" s="176" t="s">
        <v>1229</v>
      </c>
      <c r="L750" s="170"/>
    </row>
    <row r="751" spans="1:12" ht="11.25" customHeight="1">
      <c r="A751" s="151" t="s">
        <v>930</v>
      </c>
      <c r="B751" s="151" t="s">
        <v>1771</v>
      </c>
      <c r="C751" s="171">
        <v>7.33</v>
      </c>
      <c r="D751" s="172">
        <v>2.2250999999999999</v>
      </c>
      <c r="E751" s="172">
        <v>2.2250999999999999</v>
      </c>
      <c r="F751" s="173">
        <v>1</v>
      </c>
      <c r="G751" s="172">
        <f t="shared" si="22"/>
        <v>2.2250999999999999</v>
      </c>
      <c r="H751" s="171">
        <v>1.2</v>
      </c>
      <c r="I751" s="174">
        <f t="shared" si="23"/>
        <v>2.6701199999999998</v>
      </c>
      <c r="J751" s="175" t="s">
        <v>1227</v>
      </c>
      <c r="K751" s="176" t="s">
        <v>1229</v>
      </c>
      <c r="L751" s="170"/>
    </row>
    <row r="752" spans="1:12" ht="11.25" customHeight="1">
      <c r="A752" s="177" t="s">
        <v>931</v>
      </c>
      <c r="B752" s="177" t="s">
        <v>1771</v>
      </c>
      <c r="C752" s="178">
        <v>14.26</v>
      </c>
      <c r="D752" s="179">
        <v>4.0679999999999996</v>
      </c>
      <c r="E752" s="179">
        <v>4.0679999999999996</v>
      </c>
      <c r="F752" s="180">
        <v>1</v>
      </c>
      <c r="G752" s="179">
        <f t="shared" si="22"/>
        <v>4.0679999999999996</v>
      </c>
      <c r="H752" s="178">
        <v>1.2</v>
      </c>
      <c r="I752" s="181">
        <f t="shared" si="23"/>
        <v>4.8815999999999997</v>
      </c>
      <c r="J752" s="182" t="s">
        <v>1227</v>
      </c>
      <c r="K752" s="183" t="s">
        <v>1229</v>
      </c>
      <c r="L752" s="170"/>
    </row>
    <row r="753" spans="1:12" ht="11.25" customHeight="1">
      <c r="A753" s="163" t="s">
        <v>932</v>
      </c>
      <c r="B753" s="163" t="s">
        <v>1772</v>
      </c>
      <c r="C753" s="164">
        <v>3.44</v>
      </c>
      <c r="D753" s="165">
        <v>1.1452</v>
      </c>
      <c r="E753" s="165">
        <v>1.1452</v>
      </c>
      <c r="F753" s="166">
        <v>1</v>
      </c>
      <c r="G753" s="165">
        <f t="shared" si="22"/>
        <v>1.1452</v>
      </c>
      <c r="H753" s="164">
        <v>1.2</v>
      </c>
      <c r="I753" s="167">
        <f t="shared" si="23"/>
        <v>1.3742399999999999</v>
      </c>
      <c r="J753" s="168" t="s">
        <v>1227</v>
      </c>
      <c r="K753" s="169" t="s">
        <v>1229</v>
      </c>
      <c r="L753" s="170"/>
    </row>
    <row r="754" spans="1:12" ht="11.25" customHeight="1">
      <c r="A754" s="151" t="s">
        <v>933</v>
      </c>
      <c r="B754" s="151" t="s">
        <v>1772</v>
      </c>
      <c r="C754" s="171">
        <v>5.23</v>
      </c>
      <c r="D754" s="172">
        <v>1.4238</v>
      </c>
      <c r="E754" s="172">
        <v>1.4238</v>
      </c>
      <c r="F754" s="173">
        <v>1</v>
      </c>
      <c r="G754" s="172">
        <f t="shared" si="22"/>
        <v>1.4238</v>
      </c>
      <c r="H754" s="171">
        <v>1.2</v>
      </c>
      <c r="I754" s="174">
        <f t="shared" si="23"/>
        <v>1.7085600000000001</v>
      </c>
      <c r="J754" s="175" t="s">
        <v>1227</v>
      </c>
      <c r="K754" s="176" t="s">
        <v>1229</v>
      </c>
      <c r="L754" s="170"/>
    </row>
    <row r="755" spans="1:12" ht="11.25" customHeight="1">
      <c r="A755" s="151" t="s">
        <v>934</v>
      </c>
      <c r="B755" s="151" t="s">
        <v>1772</v>
      </c>
      <c r="C755" s="171">
        <v>8.86</v>
      </c>
      <c r="D755" s="172">
        <v>2.1219000000000001</v>
      </c>
      <c r="E755" s="172">
        <v>2.1219000000000001</v>
      </c>
      <c r="F755" s="173">
        <v>1</v>
      </c>
      <c r="G755" s="172">
        <f t="shared" si="22"/>
        <v>2.1219000000000001</v>
      </c>
      <c r="H755" s="171">
        <v>1.2</v>
      </c>
      <c r="I755" s="174">
        <f t="shared" si="23"/>
        <v>2.5462799999999999</v>
      </c>
      <c r="J755" s="175" t="s">
        <v>1227</v>
      </c>
      <c r="K755" s="176" t="s">
        <v>1229</v>
      </c>
      <c r="L755" s="170"/>
    </row>
    <row r="756" spans="1:12" ht="11.25" customHeight="1">
      <c r="A756" s="177" t="s">
        <v>935</v>
      </c>
      <c r="B756" s="177" t="s">
        <v>1772</v>
      </c>
      <c r="C756" s="178">
        <v>18.600000000000001</v>
      </c>
      <c r="D756" s="179">
        <v>4.2472000000000003</v>
      </c>
      <c r="E756" s="179">
        <v>4.2472000000000003</v>
      </c>
      <c r="F756" s="180">
        <v>1</v>
      </c>
      <c r="G756" s="179">
        <f t="shared" si="22"/>
        <v>4.2472000000000003</v>
      </c>
      <c r="H756" s="178">
        <v>1.2</v>
      </c>
      <c r="I756" s="181">
        <f t="shared" si="23"/>
        <v>5.0966399999999998</v>
      </c>
      <c r="J756" s="182" t="s">
        <v>1227</v>
      </c>
      <c r="K756" s="183" t="s">
        <v>1229</v>
      </c>
      <c r="L756" s="170"/>
    </row>
    <row r="757" spans="1:12" ht="11.25" customHeight="1">
      <c r="A757" s="163" t="s">
        <v>936</v>
      </c>
      <c r="B757" s="163" t="s">
        <v>1291</v>
      </c>
      <c r="C757" s="164">
        <v>2.2999999999999998</v>
      </c>
      <c r="D757" s="165">
        <v>0.46939999999999998</v>
      </c>
      <c r="E757" s="165">
        <v>0.46939999999999998</v>
      </c>
      <c r="F757" s="166">
        <v>1</v>
      </c>
      <c r="G757" s="165">
        <f t="shared" si="22"/>
        <v>0.46939999999999998</v>
      </c>
      <c r="H757" s="164">
        <v>1.2</v>
      </c>
      <c r="I757" s="167">
        <f t="shared" si="23"/>
        <v>0.56328</v>
      </c>
      <c r="J757" s="168" t="s">
        <v>1227</v>
      </c>
      <c r="K757" s="169" t="s">
        <v>1229</v>
      </c>
      <c r="L757" s="170"/>
    </row>
    <row r="758" spans="1:12" ht="11.25" customHeight="1">
      <c r="A758" s="151" t="s">
        <v>937</v>
      </c>
      <c r="B758" s="151" t="s">
        <v>1291</v>
      </c>
      <c r="C758" s="171">
        <v>3.05</v>
      </c>
      <c r="D758" s="172">
        <v>0.62360000000000004</v>
      </c>
      <c r="E758" s="172">
        <v>0.62360000000000004</v>
      </c>
      <c r="F758" s="173">
        <v>1</v>
      </c>
      <c r="G758" s="172">
        <f t="shared" si="22"/>
        <v>0.62360000000000004</v>
      </c>
      <c r="H758" s="171">
        <v>1.2</v>
      </c>
      <c r="I758" s="174">
        <f t="shared" si="23"/>
        <v>0.74831999999999999</v>
      </c>
      <c r="J758" s="175" t="s">
        <v>1227</v>
      </c>
      <c r="K758" s="176" t="s">
        <v>1229</v>
      </c>
      <c r="L758" s="170"/>
    </row>
    <row r="759" spans="1:12" ht="11.25" customHeight="1">
      <c r="A759" s="151" t="s">
        <v>938</v>
      </c>
      <c r="B759" s="151" t="s">
        <v>1291</v>
      </c>
      <c r="C759" s="171">
        <v>4.6100000000000003</v>
      </c>
      <c r="D759" s="172">
        <v>0.90029999999999999</v>
      </c>
      <c r="E759" s="172">
        <v>0.90029999999999999</v>
      </c>
      <c r="F759" s="173">
        <v>1</v>
      </c>
      <c r="G759" s="172">
        <f t="shared" si="22"/>
        <v>0.90029999999999999</v>
      </c>
      <c r="H759" s="171">
        <v>1.2</v>
      </c>
      <c r="I759" s="174">
        <f t="shared" si="23"/>
        <v>1.08036</v>
      </c>
      <c r="J759" s="175" t="s">
        <v>1227</v>
      </c>
      <c r="K759" s="176" t="s">
        <v>1229</v>
      </c>
      <c r="L759" s="170"/>
    </row>
    <row r="760" spans="1:12" ht="11.25" customHeight="1">
      <c r="A760" s="177" t="s">
        <v>939</v>
      </c>
      <c r="B760" s="177" t="s">
        <v>1291</v>
      </c>
      <c r="C760" s="178">
        <v>7.92</v>
      </c>
      <c r="D760" s="179">
        <v>1.6561999999999999</v>
      </c>
      <c r="E760" s="179">
        <v>1.6561999999999999</v>
      </c>
      <c r="F760" s="180">
        <v>1</v>
      </c>
      <c r="G760" s="179">
        <f t="shared" si="22"/>
        <v>1.6561999999999999</v>
      </c>
      <c r="H760" s="178">
        <v>1.2</v>
      </c>
      <c r="I760" s="181">
        <f t="shared" si="23"/>
        <v>1.9874400000000001</v>
      </c>
      <c r="J760" s="182" t="s">
        <v>1227</v>
      </c>
      <c r="K760" s="183" t="s">
        <v>1229</v>
      </c>
      <c r="L760" s="170"/>
    </row>
    <row r="761" spans="1:12" ht="11.25" customHeight="1">
      <c r="A761" s="163" t="s">
        <v>940</v>
      </c>
      <c r="B761" s="163" t="s">
        <v>1773</v>
      </c>
      <c r="C761" s="164">
        <v>2.94</v>
      </c>
      <c r="D761" s="165">
        <v>0.3679</v>
      </c>
      <c r="E761" s="165">
        <v>0.3679</v>
      </c>
      <c r="F761" s="166">
        <v>1</v>
      </c>
      <c r="G761" s="165">
        <f t="shared" si="22"/>
        <v>0.3679</v>
      </c>
      <c r="H761" s="164">
        <v>1.2</v>
      </c>
      <c r="I761" s="167">
        <f t="shared" si="23"/>
        <v>0.44147999999999998</v>
      </c>
      <c r="J761" s="168" t="s">
        <v>1227</v>
      </c>
      <c r="K761" s="169" t="s">
        <v>1229</v>
      </c>
      <c r="L761" s="170"/>
    </row>
    <row r="762" spans="1:12" ht="11.25" customHeight="1">
      <c r="A762" s="151" t="s">
        <v>941</v>
      </c>
      <c r="B762" s="151" t="s">
        <v>1773</v>
      </c>
      <c r="C762" s="171">
        <v>4.88</v>
      </c>
      <c r="D762" s="172">
        <v>0.61350000000000005</v>
      </c>
      <c r="E762" s="172">
        <v>0.61350000000000005</v>
      </c>
      <c r="F762" s="173">
        <v>1</v>
      </c>
      <c r="G762" s="172">
        <f t="shared" si="22"/>
        <v>0.61350000000000005</v>
      </c>
      <c r="H762" s="171">
        <v>1.2</v>
      </c>
      <c r="I762" s="174">
        <f t="shared" si="23"/>
        <v>0.73619999999999997</v>
      </c>
      <c r="J762" s="175" t="s">
        <v>1227</v>
      </c>
      <c r="K762" s="176" t="s">
        <v>1229</v>
      </c>
      <c r="L762" s="170"/>
    </row>
    <row r="763" spans="1:12" ht="11.25" customHeight="1">
      <c r="A763" s="151" t="s">
        <v>942</v>
      </c>
      <c r="B763" s="151" t="s">
        <v>1773</v>
      </c>
      <c r="C763" s="171">
        <v>6.93</v>
      </c>
      <c r="D763" s="172">
        <v>0.96250000000000002</v>
      </c>
      <c r="E763" s="172">
        <v>0.96250000000000002</v>
      </c>
      <c r="F763" s="173">
        <v>1</v>
      </c>
      <c r="G763" s="172">
        <f t="shared" si="22"/>
        <v>0.96250000000000002</v>
      </c>
      <c r="H763" s="171">
        <v>1.2</v>
      </c>
      <c r="I763" s="174">
        <f t="shared" si="23"/>
        <v>1.155</v>
      </c>
      <c r="J763" s="175" t="s">
        <v>1227</v>
      </c>
      <c r="K763" s="176" t="s">
        <v>1229</v>
      </c>
      <c r="L763" s="170"/>
    </row>
    <row r="764" spans="1:12" ht="11.25" customHeight="1">
      <c r="A764" s="177" t="s">
        <v>943</v>
      </c>
      <c r="B764" s="177" t="s">
        <v>1773</v>
      </c>
      <c r="C764" s="178">
        <v>11.14</v>
      </c>
      <c r="D764" s="179">
        <v>1.6798</v>
      </c>
      <c r="E764" s="179">
        <v>1.6798</v>
      </c>
      <c r="F764" s="180">
        <v>1</v>
      </c>
      <c r="G764" s="179">
        <f t="shared" si="22"/>
        <v>1.6798</v>
      </c>
      <c r="H764" s="178">
        <v>1.2</v>
      </c>
      <c r="I764" s="181">
        <f t="shared" si="23"/>
        <v>2.0157600000000002</v>
      </c>
      <c r="J764" s="182" t="s">
        <v>1227</v>
      </c>
      <c r="K764" s="183" t="s">
        <v>1229</v>
      </c>
      <c r="L764" s="170"/>
    </row>
    <row r="765" spans="1:12" ht="11.25" customHeight="1">
      <c r="A765" s="163" t="s">
        <v>944</v>
      </c>
      <c r="B765" s="163" t="s">
        <v>1774</v>
      </c>
      <c r="C765" s="164">
        <v>1.99</v>
      </c>
      <c r="D765" s="165">
        <v>0.36859999999999998</v>
      </c>
      <c r="E765" s="165">
        <v>0.36859999999999998</v>
      </c>
      <c r="F765" s="166">
        <v>1</v>
      </c>
      <c r="G765" s="165">
        <f t="shared" si="22"/>
        <v>0.36859999999999998</v>
      </c>
      <c r="H765" s="164">
        <v>1.2</v>
      </c>
      <c r="I765" s="167">
        <f t="shared" si="23"/>
        <v>0.44231999999999999</v>
      </c>
      <c r="J765" s="168" t="s">
        <v>1227</v>
      </c>
      <c r="K765" s="169" t="s">
        <v>1229</v>
      </c>
      <c r="L765" s="170"/>
    </row>
    <row r="766" spans="1:12" ht="11.25" customHeight="1">
      <c r="A766" s="151" t="s">
        <v>945</v>
      </c>
      <c r="B766" s="151" t="s">
        <v>1774</v>
      </c>
      <c r="C766" s="171">
        <v>2.78</v>
      </c>
      <c r="D766" s="172">
        <v>0.52639999999999998</v>
      </c>
      <c r="E766" s="172">
        <v>0.52639999999999998</v>
      </c>
      <c r="F766" s="173">
        <v>1</v>
      </c>
      <c r="G766" s="172">
        <f t="shared" si="22"/>
        <v>0.52639999999999998</v>
      </c>
      <c r="H766" s="171">
        <v>1.2</v>
      </c>
      <c r="I766" s="174">
        <f t="shared" si="23"/>
        <v>0.63168000000000002</v>
      </c>
      <c r="J766" s="175" t="s">
        <v>1227</v>
      </c>
      <c r="K766" s="176" t="s">
        <v>1229</v>
      </c>
      <c r="L766" s="170"/>
    </row>
    <row r="767" spans="1:12" ht="11.25" customHeight="1">
      <c r="A767" s="151" t="s">
        <v>946</v>
      </c>
      <c r="B767" s="151" t="s">
        <v>1774</v>
      </c>
      <c r="C767" s="171">
        <v>4.37</v>
      </c>
      <c r="D767" s="172">
        <v>0.75090000000000001</v>
      </c>
      <c r="E767" s="172">
        <v>0.75090000000000001</v>
      </c>
      <c r="F767" s="173">
        <v>1</v>
      </c>
      <c r="G767" s="172">
        <f t="shared" si="22"/>
        <v>0.75090000000000001</v>
      </c>
      <c r="H767" s="171">
        <v>1.2</v>
      </c>
      <c r="I767" s="174">
        <f t="shared" si="23"/>
        <v>0.90107999999999999</v>
      </c>
      <c r="J767" s="175" t="s">
        <v>1227</v>
      </c>
      <c r="K767" s="176" t="s">
        <v>1229</v>
      </c>
      <c r="L767" s="170"/>
    </row>
    <row r="768" spans="1:12" ht="11.25" customHeight="1">
      <c r="A768" s="177" t="s">
        <v>947</v>
      </c>
      <c r="B768" s="177" t="s">
        <v>1774</v>
      </c>
      <c r="C768" s="178">
        <v>7.04</v>
      </c>
      <c r="D768" s="179">
        <v>1.1657</v>
      </c>
      <c r="E768" s="179">
        <v>1.1657</v>
      </c>
      <c r="F768" s="180">
        <v>1</v>
      </c>
      <c r="G768" s="179">
        <f t="shared" si="22"/>
        <v>1.1657</v>
      </c>
      <c r="H768" s="178">
        <v>1.2</v>
      </c>
      <c r="I768" s="181">
        <f t="shared" si="23"/>
        <v>1.3988400000000001</v>
      </c>
      <c r="J768" s="182" t="s">
        <v>1227</v>
      </c>
      <c r="K768" s="183" t="s">
        <v>1229</v>
      </c>
      <c r="L768" s="170"/>
    </row>
    <row r="769" spans="1:12" ht="11.25" customHeight="1">
      <c r="A769" s="163" t="s">
        <v>948</v>
      </c>
      <c r="B769" s="163" t="s">
        <v>1537</v>
      </c>
      <c r="C769" s="164">
        <v>2.78</v>
      </c>
      <c r="D769" s="165">
        <v>0.5353</v>
      </c>
      <c r="E769" s="165">
        <v>0.5353</v>
      </c>
      <c r="F769" s="166">
        <v>1</v>
      </c>
      <c r="G769" s="165">
        <f t="shared" si="22"/>
        <v>0.5353</v>
      </c>
      <c r="H769" s="164">
        <v>1.2</v>
      </c>
      <c r="I769" s="167">
        <f t="shared" si="23"/>
        <v>0.64236000000000004</v>
      </c>
      <c r="J769" s="168" t="s">
        <v>1227</v>
      </c>
      <c r="K769" s="169" t="s">
        <v>1229</v>
      </c>
      <c r="L769" s="170"/>
    </row>
    <row r="770" spans="1:12" ht="11.25" customHeight="1">
      <c r="A770" s="151" t="s">
        <v>949</v>
      </c>
      <c r="B770" s="151" t="s">
        <v>1537</v>
      </c>
      <c r="C770" s="171">
        <v>3.7</v>
      </c>
      <c r="D770" s="172">
        <v>0.73499999999999999</v>
      </c>
      <c r="E770" s="172">
        <v>0.73499999999999999</v>
      </c>
      <c r="F770" s="173">
        <v>1</v>
      </c>
      <c r="G770" s="172">
        <f t="shared" si="22"/>
        <v>0.73499999999999999</v>
      </c>
      <c r="H770" s="171">
        <v>1.2</v>
      </c>
      <c r="I770" s="174">
        <f t="shared" si="23"/>
        <v>0.88200000000000001</v>
      </c>
      <c r="J770" s="175" t="s">
        <v>1227</v>
      </c>
      <c r="K770" s="176" t="s">
        <v>1229</v>
      </c>
      <c r="L770" s="170"/>
    </row>
    <row r="771" spans="1:12" ht="11.25" customHeight="1">
      <c r="A771" s="151" t="s">
        <v>950</v>
      </c>
      <c r="B771" s="151" t="s">
        <v>1537</v>
      </c>
      <c r="C771" s="171">
        <v>5.49</v>
      </c>
      <c r="D771" s="172">
        <v>1.1228</v>
      </c>
      <c r="E771" s="172">
        <v>1.1228</v>
      </c>
      <c r="F771" s="173">
        <v>1</v>
      </c>
      <c r="G771" s="172">
        <f t="shared" si="22"/>
        <v>1.1228</v>
      </c>
      <c r="H771" s="171">
        <v>1.2</v>
      </c>
      <c r="I771" s="174">
        <f t="shared" si="23"/>
        <v>1.3473599999999999</v>
      </c>
      <c r="J771" s="175" t="s">
        <v>1227</v>
      </c>
      <c r="K771" s="176" t="s">
        <v>1229</v>
      </c>
      <c r="L771" s="170"/>
    </row>
    <row r="772" spans="1:12" ht="11.25" customHeight="1">
      <c r="A772" s="177" t="s">
        <v>951</v>
      </c>
      <c r="B772" s="177" t="s">
        <v>1537</v>
      </c>
      <c r="C772" s="178">
        <v>13.44</v>
      </c>
      <c r="D772" s="179">
        <v>2.8389000000000002</v>
      </c>
      <c r="E772" s="179">
        <v>2.8389000000000002</v>
      </c>
      <c r="F772" s="180">
        <v>1</v>
      </c>
      <c r="G772" s="179">
        <f t="shared" si="22"/>
        <v>2.8389000000000002</v>
      </c>
      <c r="H772" s="178">
        <v>1.2</v>
      </c>
      <c r="I772" s="181">
        <f t="shared" si="23"/>
        <v>3.4066800000000002</v>
      </c>
      <c r="J772" s="182" t="s">
        <v>1227</v>
      </c>
      <c r="K772" s="183" t="s">
        <v>1229</v>
      </c>
      <c r="L772" s="170"/>
    </row>
    <row r="773" spans="1:12" ht="11.25" customHeight="1">
      <c r="A773" s="163" t="s">
        <v>952</v>
      </c>
      <c r="B773" s="163" t="s">
        <v>1538</v>
      </c>
      <c r="C773" s="164">
        <v>2.66</v>
      </c>
      <c r="D773" s="165">
        <v>0.48089999999999999</v>
      </c>
      <c r="E773" s="165">
        <v>0.48089999999999999</v>
      </c>
      <c r="F773" s="166">
        <v>1</v>
      </c>
      <c r="G773" s="165">
        <f t="shared" si="22"/>
        <v>0.48089999999999999</v>
      </c>
      <c r="H773" s="164">
        <v>1.2</v>
      </c>
      <c r="I773" s="167">
        <f t="shared" si="23"/>
        <v>0.57708000000000004</v>
      </c>
      <c r="J773" s="168" t="s">
        <v>1227</v>
      </c>
      <c r="K773" s="169" t="s">
        <v>1229</v>
      </c>
      <c r="L773" s="170"/>
    </row>
    <row r="774" spans="1:12" ht="11.25" customHeight="1">
      <c r="A774" s="151" t="s">
        <v>953</v>
      </c>
      <c r="B774" s="151" t="s">
        <v>1538</v>
      </c>
      <c r="C774" s="171">
        <v>4.25</v>
      </c>
      <c r="D774" s="172">
        <v>0.69159999999999999</v>
      </c>
      <c r="E774" s="172">
        <v>0.69159999999999999</v>
      </c>
      <c r="F774" s="173">
        <v>1</v>
      </c>
      <c r="G774" s="172">
        <f t="shared" si="22"/>
        <v>0.69159999999999999</v>
      </c>
      <c r="H774" s="171">
        <v>1.2</v>
      </c>
      <c r="I774" s="174">
        <f t="shared" si="23"/>
        <v>0.82991999999999999</v>
      </c>
      <c r="J774" s="175" t="s">
        <v>1227</v>
      </c>
      <c r="K774" s="176" t="s">
        <v>1229</v>
      </c>
      <c r="L774" s="170"/>
    </row>
    <row r="775" spans="1:12" ht="11.25" customHeight="1">
      <c r="A775" s="151" t="s">
        <v>954</v>
      </c>
      <c r="B775" s="151" t="s">
        <v>1538</v>
      </c>
      <c r="C775" s="171">
        <v>6.05</v>
      </c>
      <c r="D775" s="172">
        <v>1.048</v>
      </c>
      <c r="E775" s="172">
        <v>1.048</v>
      </c>
      <c r="F775" s="173">
        <v>1</v>
      </c>
      <c r="G775" s="172">
        <f t="shared" si="22"/>
        <v>1.048</v>
      </c>
      <c r="H775" s="171">
        <v>1.2</v>
      </c>
      <c r="I775" s="174">
        <f t="shared" si="23"/>
        <v>1.2576000000000001</v>
      </c>
      <c r="J775" s="175" t="s">
        <v>1227</v>
      </c>
      <c r="K775" s="176" t="s">
        <v>1229</v>
      </c>
      <c r="L775" s="170"/>
    </row>
    <row r="776" spans="1:12" ht="11.25" customHeight="1">
      <c r="A776" s="177" t="s">
        <v>955</v>
      </c>
      <c r="B776" s="177" t="s">
        <v>1538</v>
      </c>
      <c r="C776" s="178">
        <v>9.7799999999999994</v>
      </c>
      <c r="D776" s="179">
        <v>1.7797000000000001</v>
      </c>
      <c r="E776" s="179">
        <v>1.7797000000000001</v>
      </c>
      <c r="F776" s="180">
        <v>1</v>
      </c>
      <c r="G776" s="179">
        <f t="shared" si="22"/>
        <v>1.7797000000000001</v>
      </c>
      <c r="H776" s="178">
        <v>1.2</v>
      </c>
      <c r="I776" s="181">
        <f t="shared" si="23"/>
        <v>2.13564</v>
      </c>
      <c r="J776" s="182" t="s">
        <v>1227</v>
      </c>
      <c r="K776" s="183" t="s">
        <v>1229</v>
      </c>
      <c r="L776" s="170"/>
    </row>
    <row r="777" spans="1:12" ht="11.25" customHeight="1">
      <c r="A777" s="163" t="s">
        <v>956</v>
      </c>
      <c r="B777" s="163" t="s">
        <v>1539</v>
      </c>
      <c r="C777" s="164">
        <v>2.2599999999999998</v>
      </c>
      <c r="D777" s="165">
        <v>0.44750000000000001</v>
      </c>
      <c r="E777" s="165">
        <v>0.44750000000000001</v>
      </c>
      <c r="F777" s="166">
        <v>1</v>
      </c>
      <c r="G777" s="165">
        <f t="shared" si="22"/>
        <v>0.44750000000000001</v>
      </c>
      <c r="H777" s="164">
        <v>1.2</v>
      </c>
      <c r="I777" s="167">
        <f t="shared" si="23"/>
        <v>0.53700000000000003</v>
      </c>
      <c r="J777" s="168" t="s">
        <v>1227</v>
      </c>
      <c r="K777" s="169" t="s">
        <v>1229</v>
      </c>
      <c r="L777" s="170"/>
    </row>
    <row r="778" spans="1:12" ht="11.25" customHeight="1">
      <c r="A778" s="151" t="s">
        <v>957</v>
      </c>
      <c r="B778" s="151" t="s">
        <v>1539</v>
      </c>
      <c r="C778" s="171">
        <v>2.83</v>
      </c>
      <c r="D778" s="172">
        <v>0.55800000000000005</v>
      </c>
      <c r="E778" s="172">
        <v>0.55800000000000005</v>
      </c>
      <c r="F778" s="173">
        <v>1</v>
      </c>
      <c r="G778" s="172">
        <f t="shared" si="22"/>
        <v>0.55800000000000005</v>
      </c>
      <c r="H778" s="171">
        <v>1.2</v>
      </c>
      <c r="I778" s="174">
        <f t="shared" si="23"/>
        <v>0.66959999999999997</v>
      </c>
      <c r="J778" s="175" t="s">
        <v>1227</v>
      </c>
      <c r="K778" s="176" t="s">
        <v>1229</v>
      </c>
      <c r="L778" s="170"/>
    </row>
    <row r="779" spans="1:12" ht="11.25" customHeight="1">
      <c r="A779" s="151" t="s">
        <v>958</v>
      </c>
      <c r="B779" s="151" t="s">
        <v>1539</v>
      </c>
      <c r="C779" s="171">
        <v>4.07</v>
      </c>
      <c r="D779" s="172">
        <v>0.79390000000000005</v>
      </c>
      <c r="E779" s="172">
        <v>0.79390000000000005</v>
      </c>
      <c r="F779" s="173">
        <v>1</v>
      </c>
      <c r="G779" s="172">
        <f t="shared" si="22"/>
        <v>0.79390000000000005</v>
      </c>
      <c r="H779" s="171">
        <v>1.2</v>
      </c>
      <c r="I779" s="174">
        <f t="shared" si="23"/>
        <v>0.95267999999999997</v>
      </c>
      <c r="J779" s="175" t="s">
        <v>1227</v>
      </c>
      <c r="K779" s="176" t="s">
        <v>1229</v>
      </c>
      <c r="L779" s="170"/>
    </row>
    <row r="780" spans="1:12" ht="11.25" customHeight="1">
      <c r="A780" s="177" t="s">
        <v>959</v>
      </c>
      <c r="B780" s="177" t="s">
        <v>1539</v>
      </c>
      <c r="C780" s="178">
        <v>7.58</v>
      </c>
      <c r="D780" s="179">
        <v>1.5309999999999999</v>
      </c>
      <c r="E780" s="179">
        <v>1.5309999999999999</v>
      </c>
      <c r="F780" s="180">
        <v>1</v>
      </c>
      <c r="G780" s="179">
        <f t="shared" si="22"/>
        <v>1.5309999999999999</v>
      </c>
      <c r="H780" s="178">
        <v>1.2</v>
      </c>
      <c r="I780" s="181">
        <f t="shared" si="23"/>
        <v>1.8371999999999999</v>
      </c>
      <c r="J780" s="182" t="s">
        <v>1227</v>
      </c>
      <c r="K780" s="183" t="s">
        <v>1229</v>
      </c>
      <c r="L780" s="170"/>
    </row>
    <row r="781" spans="1:12" ht="11.25" customHeight="1">
      <c r="A781" s="163" t="s">
        <v>1347</v>
      </c>
      <c r="B781" s="163" t="s">
        <v>1540</v>
      </c>
      <c r="C781" s="164">
        <v>2.67</v>
      </c>
      <c r="D781" s="165">
        <v>0.46289999999999998</v>
      </c>
      <c r="E781" s="165">
        <v>0.46289999999999998</v>
      </c>
      <c r="F781" s="166">
        <v>1</v>
      </c>
      <c r="G781" s="165">
        <f t="shared" ref="G781:G844" si="24">ROUND(F781*D781,5)</f>
        <v>0.46289999999999998</v>
      </c>
      <c r="H781" s="164">
        <v>1.2</v>
      </c>
      <c r="I781" s="167">
        <f t="shared" ref="I781:I844" si="25">ROUND(H781*G781,5)</f>
        <v>0.55547999999999997</v>
      </c>
      <c r="J781" s="168" t="s">
        <v>1227</v>
      </c>
      <c r="K781" s="169" t="s">
        <v>1229</v>
      </c>
      <c r="L781" s="170"/>
    </row>
    <row r="782" spans="1:12" ht="11.25" customHeight="1">
      <c r="A782" s="151" t="s">
        <v>1348</v>
      </c>
      <c r="B782" s="151" t="s">
        <v>1540</v>
      </c>
      <c r="C782" s="171">
        <v>3.56</v>
      </c>
      <c r="D782" s="172">
        <v>0.61240000000000006</v>
      </c>
      <c r="E782" s="172">
        <v>0.61240000000000006</v>
      </c>
      <c r="F782" s="173">
        <v>1</v>
      </c>
      <c r="G782" s="172">
        <f t="shared" si="24"/>
        <v>0.61240000000000006</v>
      </c>
      <c r="H782" s="171">
        <v>1.2</v>
      </c>
      <c r="I782" s="174">
        <f t="shared" si="25"/>
        <v>0.73487999999999998</v>
      </c>
      <c r="J782" s="175" t="s">
        <v>1227</v>
      </c>
      <c r="K782" s="176" t="s">
        <v>1229</v>
      </c>
      <c r="L782" s="170"/>
    </row>
    <row r="783" spans="1:12" ht="11.25" customHeight="1">
      <c r="A783" s="151" t="s">
        <v>1349</v>
      </c>
      <c r="B783" s="151" t="s">
        <v>1540</v>
      </c>
      <c r="C783" s="171">
        <v>5.41</v>
      </c>
      <c r="D783" s="172">
        <v>0.91190000000000004</v>
      </c>
      <c r="E783" s="172">
        <v>0.91190000000000004</v>
      </c>
      <c r="F783" s="173">
        <v>1</v>
      </c>
      <c r="G783" s="172">
        <f t="shared" si="24"/>
        <v>0.91190000000000004</v>
      </c>
      <c r="H783" s="171">
        <v>1.2</v>
      </c>
      <c r="I783" s="174">
        <f t="shared" si="25"/>
        <v>1.0942799999999999</v>
      </c>
      <c r="J783" s="175" t="s">
        <v>1227</v>
      </c>
      <c r="K783" s="176" t="s">
        <v>1229</v>
      </c>
      <c r="L783" s="170"/>
    </row>
    <row r="784" spans="1:12" ht="11.25" customHeight="1">
      <c r="A784" s="177" t="s">
        <v>1350</v>
      </c>
      <c r="B784" s="177" t="s">
        <v>1540</v>
      </c>
      <c r="C784" s="178">
        <v>9.08</v>
      </c>
      <c r="D784" s="179">
        <v>1.6043000000000001</v>
      </c>
      <c r="E784" s="179">
        <v>1.6043000000000001</v>
      </c>
      <c r="F784" s="180">
        <v>1</v>
      </c>
      <c r="G784" s="179">
        <f t="shared" si="24"/>
        <v>1.6043000000000001</v>
      </c>
      <c r="H784" s="178">
        <v>1.2</v>
      </c>
      <c r="I784" s="181">
        <f t="shared" si="25"/>
        <v>1.92516</v>
      </c>
      <c r="J784" s="182" t="s">
        <v>1227</v>
      </c>
      <c r="K784" s="183" t="s">
        <v>1229</v>
      </c>
      <c r="L784" s="170"/>
    </row>
    <row r="785" spans="1:12" ht="11.25" customHeight="1">
      <c r="A785" s="163" t="s">
        <v>1351</v>
      </c>
      <c r="B785" s="163" t="s">
        <v>1541</v>
      </c>
      <c r="C785" s="164">
        <v>2.29</v>
      </c>
      <c r="D785" s="165">
        <v>0.44829999999999998</v>
      </c>
      <c r="E785" s="165">
        <v>0.44829999999999998</v>
      </c>
      <c r="F785" s="166">
        <v>1</v>
      </c>
      <c r="G785" s="165">
        <f t="shared" si="24"/>
        <v>0.44829999999999998</v>
      </c>
      <c r="H785" s="164">
        <v>1.2</v>
      </c>
      <c r="I785" s="167">
        <f t="shared" si="25"/>
        <v>0.53795999999999999</v>
      </c>
      <c r="J785" s="168" t="s">
        <v>1227</v>
      </c>
      <c r="K785" s="169" t="s">
        <v>1229</v>
      </c>
      <c r="L785" s="170"/>
    </row>
    <row r="786" spans="1:12" ht="11.25" customHeight="1">
      <c r="A786" s="151" t="s">
        <v>1352</v>
      </c>
      <c r="B786" s="151" t="s">
        <v>1541</v>
      </c>
      <c r="C786" s="171">
        <v>3.38</v>
      </c>
      <c r="D786" s="172">
        <v>0.63109999999999999</v>
      </c>
      <c r="E786" s="172">
        <v>0.63109999999999999</v>
      </c>
      <c r="F786" s="173">
        <v>1</v>
      </c>
      <c r="G786" s="172">
        <f t="shared" si="24"/>
        <v>0.63109999999999999</v>
      </c>
      <c r="H786" s="171">
        <v>1.2</v>
      </c>
      <c r="I786" s="174">
        <f t="shared" si="25"/>
        <v>0.75731999999999999</v>
      </c>
      <c r="J786" s="175" t="s">
        <v>1227</v>
      </c>
      <c r="K786" s="176" t="s">
        <v>1229</v>
      </c>
      <c r="L786" s="170"/>
    </row>
    <row r="787" spans="1:12" ht="11.25" customHeight="1">
      <c r="A787" s="151" t="s">
        <v>1353</v>
      </c>
      <c r="B787" s="151" t="s">
        <v>1541</v>
      </c>
      <c r="C787" s="171">
        <v>6.01</v>
      </c>
      <c r="D787" s="172">
        <v>1.0167999999999999</v>
      </c>
      <c r="E787" s="172">
        <v>1.0167999999999999</v>
      </c>
      <c r="F787" s="173">
        <v>1</v>
      </c>
      <c r="G787" s="172">
        <f t="shared" si="24"/>
        <v>1.0167999999999999</v>
      </c>
      <c r="H787" s="171">
        <v>1.2</v>
      </c>
      <c r="I787" s="174">
        <f t="shared" si="25"/>
        <v>1.2201599999999999</v>
      </c>
      <c r="J787" s="175" t="s">
        <v>1227</v>
      </c>
      <c r="K787" s="176" t="s">
        <v>1229</v>
      </c>
      <c r="L787" s="170"/>
    </row>
    <row r="788" spans="1:12" ht="11.25" customHeight="1">
      <c r="A788" s="177" t="s">
        <v>1354</v>
      </c>
      <c r="B788" s="177" t="s">
        <v>1541</v>
      </c>
      <c r="C788" s="178">
        <v>10.57</v>
      </c>
      <c r="D788" s="179">
        <v>1.9381999999999999</v>
      </c>
      <c r="E788" s="179">
        <v>1.9381999999999999</v>
      </c>
      <c r="F788" s="180">
        <v>1</v>
      </c>
      <c r="G788" s="179">
        <f t="shared" si="24"/>
        <v>1.9381999999999999</v>
      </c>
      <c r="H788" s="178">
        <v>1.2</v>
      </c>
      <c r="I788" s="181">
        <f t="shared" si="25"/>
        <v>2.3258399999999999</v>
      </c>
      <c r="J788" s="182" t="s">
        <v>1227</v>
      </c>
      <c r="K788" s="183" t="s">
        <v>1229</v>
      </c>
      <c r="L788" s="170"/>
    </row>
    <row r="789" spans="1:12" ht="11.25" customHeight="1">
      <c r="A789" s="163" t="s">
        <v>1775</v>
      </c>
      <c r="B789" s="163" t="s">
        <v>1776</v>
      </c>
      <c r="C789" s="164">
        <v>5.34</v>
      </c>
      <c r="D789" s="165">
        <v>0.48759999999999998</v>
      </c>
      <c r="E789" s="165">
        <v>0.48759999999999998</v>
      </c>
      <c r="F789" s="166">
        <v>1</v>
      </c>
      <c r="G789" s="165">
        <f t="shared" si="24"/>
        <v>0.48759999999999998</v>
      </c>
      <c r="H789" s="164">
        <v>1.2</v>
      </c>
      <c r="I789" s="167">
        <f t="shared" si="25"/>
        <v>0.58511999999999997</v>
      </c>
      <c r="J789" s="168" t="s">
        <v>1227</v>
      </c>
      <c r="K789" s="169" t="s">
        <v>1229</v>
      </c>
      <c r="L789" s="170"/>
    </row>
    <row r="790" spans="1:12" ht="11.25" customHeight="1">
      <c r="A790" s="151" t="s">
        <v>1777</v>
      </c>
      <c r="B790" s="151" t="s">
        <v>1776</v>
      </c>
      <c r="C790" s="171">
        <v>5.34</v>
      </c>
      <c r="D790" s="172">
        <v>0.80710000000000004</v>
      </c>
      <c r="E790" s="172">
        <v>0.80710000000000004</v>
      </c>
      <c r="F790" s="173">
        <v>1</v>
      </c>
      <c r="G790" s="172">
        <f t="shared" si="24"/>
        <v>0.80710000000000004</v>
      </c>
      <c r="H790" s="171">
        <v>1.2</v>
      </c>
      <c r="I790" s="174">
        <f t="shared" si="25"/>
        <v>0.96852000000000005</v>
      </c>
      <c r="J790" s="175" t="s">
        <v>1227</v>
      </c>
      <c r="K790" s="176" t="s">
        <v>1229</v>
      </c>
      <c r="L790" s="170"/>
    </row>
    <row r="791" spans="1:12" ht="11.25" customHeight="1">
      <c r="A791" s="151" t="s">
        <v>1778</v>
      </c>
      <c r="B791" s="151" t="s">
        <v>1776</v>
      </c>
      <c r="C791" s="171">
        <v>17.09</v>
      </c>
      <c r="D791" s="172">
        <v>2.2919</v>
      </c>
      <c r="E791" s="172">
        <v>2.2919</v>
      </c>
      <c r="F791" s="173">
        <v>1</v>
      </c>
      <c r="G791" s="172">
        <f t="shared" si="24"/>
        <v>2.2919</v>
      </c>
      <c r="H791" s="171">
        <v>1.2</v>
      </c>
      <c r="I791" s="174">
        <f t="shared" si="25"/>
        <v>2.7502800000000001</v>
      </c>
      <c r="J791" s="175" t="s">
        <v>1227</v>
      </c>
      <c r="K791" s="176" t="s">
        <v>1229</v>
      </c>
      <c r="L791" s="170"/>
    </row>
    <row r="792" spans="1:12" ht="11.25" customHeight="1">
      <c r="A792" s="177" t="s">
        <v>1779</v>
      </c>
      <c r="B792" s="177" t="s">
        <v>1776</v>
      </c>
      <c r="C792" s="178">
        <v>26.44</v>
      </c>
      <c r="D792" s="179">
        <v>4.2153</v>
      </c>
      <c r="E792" s="179">
        <v>4.2153</v>
      </c>
      <c r="F792" s="180">
        <v>1</v>
      </c>
      <c r="G792" s="179">
        <f t="shared" si="24"/>
        <v>4.2153</v>
      </c>
      <c r="H792" s="178">
        <v>1.2</v>
      </c>
      <c r="I792" s="181">
        <f t="shared" si="25"/>
        <v>5.0583600000000004</v>
      </c>
      <c r="J792" s="182" t="s">
        <v>1227</v>
      </c>
      <c r="K792" s="183" t="s">
        <v>1229</v>
      </c>
      <c r="L792" s="170"/>
    </row>
    <row r="793" spans="1:12" ht="11.25" customHeight="1">
      <c r="A793" s="163" t="s">
        <v>960</v>
      </c>
      <c r="B793" s="163" t="s">
        <v>1542</v>
      </c>
      <c r="C793" s="164">
        <v>4.08</v>
      </c>
      <c r="D793" s="165">
        <v>4.6675000000000004</v>
      </c>
      <c r="E793" s="165">
        <v>4.6675000000000004</v>
      </c>
      <c r="F793" s="166">
        <v>1</v>
      </c>
      <c r="G793" s="165">
        <f t="shared" si="24"/>
        <v>4.6675000000000004</v>
      </c>
      <c r="H793" s="164">
        <v>1.2</v>
      </c>
      <c r="I793" s="167">
        <f t="shared" si="25"/>
        <v>5.601</v>
      </c>
      <c r="J793" s="168" t="s">
        <v>1227</v>
      </c>
      <c r="K793" s="169" t="s">
        <v>1229</v>
      </c>
      <c r="L793" s="170"/>
    </row>
    <row r="794" spans="1:12" ht="11.25" customHeight="1">
      <c r="A794" s="151" t="s">
        <v>961</v>
      </c>
      <c r="B794" s="151" t="s">
        <v>1542</v>
      </c>
      <c r="C794" s="171">
        <v>4.93</v>
      </c>
      <c r="D794" s="172">
        <v>5.1089000000000002</v>
      </c>
      <c r="E794" s="172">
        <v>5.1089000000000002</v>
      </c>
      <c r="F794" s="173">
        <v>1</v>
      </c>
      <c r="G794" s="172">
        <f t="shared" si="24"/>
        <v>5.1089000000000002</v>
      </c>
      <c r="H794" s="171">
        <v>1.2</v>
      </c>
      <c r="I794" s="174">
        <f t="shared" si="25"/>
        <v>6.1306799999999999</v>
      </c>
      <c r="J794" s="175" t="s">
        <v>1227</v>
      </c>
      <c r="K794" s="176" t="s">
        <v>1229</v>
      </c>
      <c r="L794" s="170"/>
    </row>
    <row r="795" spans="1:12" ht="11.25" customHeight="1">
      <c r="A795" s="151" t="s">
        <v>962</v>
      </c>
      <c r="B795" s="151" t="s">
        <v>1542</v>
      </c>
      <c r="C795" s="171">
        <v>7.68</v>
      </c>
      <c r="D795" s="172">
        <v>5.9188999999999998</v>
      </c>
      <c r="E795" s="172">
        <v>5.9188999999999998</v>
      </c>
      <c r="F795" s="173">
        <v>1</v>
      </c>
      <c r="G795" s="172">
        <f t="shared" si="24"/>
        <v>5.9188999999999998</v>
      </c>
      <c r="H795" s="171">
        <v>1.2</v>
      </c>
      <c r="I795" s="174">
        <f t="shared" si="25"/>
        <v>7.1026800000000003</v>
      </c>
      <c r="J795" s="175" t="s">
        <v>1227</v>
      </c>
      <c r="K795" s="176" t="s">
        <v>1229</v>
      </c>
      <c r="L795" s="170"/>
    </row>
    <row r="796" spans="1:12" ht="11.25" customHeight="1">
      <c r="A796" s="177" t="s">
        <v>963</v>
      </c>
      <c r="B796" s="177" t="s">
        <v>1542</v>
      </c>
      <c r="C796" s="178">
        <v>15.96</v>
      </c>
      <c r="D796" s="179">
        <v>8.8915000000000006</v>
      </c>
      <c r="E796" s="179">
        <v>8.8915000000000006</v>
      </c>
      <c r="F796" s="180">
        <v>1</v>
      </c>
      <c r="G796" s="179">
        <f t="shared" si="24"/>
        <v>8.8915000000000006</v>
      </c>
      <c r="H796" s="178">
        <v>1.2</v>
      </c>
      <c r="I796" s="181">
        <f t="shared" si="25"/>
        <v>10.6698</v>
      </c>
      <c r="J796" s="182" t="s">
        <v>1227</v>
      </c>
      <c r="K796" s="183" t="s">
        <v>1229</v>
      </c>
      <c r="L796" s="170"/>
    </row>
    <row r="797" spans="1:12" ht="11.25" customHeight="1">
      <c r="A797" s="163" t="s">
        <v>964</v>
      </c>
      <c r="B797" s="163" t="s">
        <v>1780</v>
      </c>
      <c r="C797" s="164">
        <v>4.74</v>
      </c>
      <c r="D797" s="165">
        <v>2.0329000000000002</v>
      </c>
      <c r="E797" s="165">
        <v>2.0329000000000002</v>
      </c>
      <c r="F797" s="166">
        <v>1</v>
      </c>
      <c r="G797" s="165">
        <f t="shared" si="24"/>
        <v>2.0329000000000002</v>
      </c>
      <c r="H797" s="164">
        <v>1.2</v>
      </c>
      <c r="I797" s="167">
        <f t="shared" si="25"/>
        <v>2.4394800000000001</v>
      </c>
      <c r="J797" s="168" t="s">
        <v>1227</v>
      </c>
      <c r="K797" s="169" t="s">
        <v>1229</v>
      </c>
      <c r="L797" s="170"/>
    </row>
    <row r="798" spans="1:12" ht="11.25" customHeight="1">
      <c r="A798" s="151" t="s">
        <v>965</v>
      </c>
      <c r="B798" s="151" t="s">
        <v>1780</v>
      </c>
      <c r="C798" s="171">
        <v>6.18</v>
      </c>
      <c r="D798" s="172">
        <v>2.5819000000000001</v>
      </c>
      <c r="E798" s="172">
        <v>2.5819000000000001</v>
      </c>
      <c r="F798" s="173">
        <v>1</v>
      </c>
      <c r="G798" s="172">
        <f t="shared" si="24"/>
        <v>2.5819000000000001</v>
      </c>
      <c r="H798" s="171">
        <v>1.2</v>
      </c>
      <c r="I798" s="174">
        <f t="shared" si="25"/>
        <v>3.0982799999999999</v>
      </c>
      <c r="J798" s="175" t="s">
        <v>1227</v>
      </c>
      <c r="K798" s="176" t="s">
        <v>1229</v>
      </c>
      <c r="L798" s="170"/>
    </row>
    <row r="799" spans="1:12" ht="11.25" customHeight="1">
      <c r="A799" s="151" t="s">
        <v>966</v>
      </c>
      <c r="B799" s="151" t="s">
        <v>1780</v>
      </c>
      <c r="C799" s="171">
        <v>9.94</v>
      </c>
      <c r="D799" s="172">
        <v>3.2183000000000002</v>
      </c>
      <c r="E799" s="172">
        <v>3.2183000000000002</v>
      </c>
      <c r="F799" s="173">
        <v>1</v>
      </c>
      <c r="G799" s="172">
        <f t="shared" si="24"/>
        <v>3.2183000000000002</v>
      </c>
      <c r="H799" s="171">
        <v>1.2</v>
      </c>
      <c r="I799" s="174">
        <f t="shared" si="25"/>
        <v>3.8619599999999998</v>
      </c>
      <c r="J799" s="175" t="s">
        <v>1227</v>
      </c>
      <c r="K799" s="176" t="s">
        <v>1229</v>
      </c>
      <c r="L799" s="170"/>
    </row>
    <row r="800" spans="1:12" ht="11.25" customHeight="1">
      <c r="A800" s="177" t="s">
        <v>967</v>
      </c>
      <c r="B800" s="177" t="s">
        <v>1780</v>
      </c>
      <c r="C800" s="178">
        <v>17.059999999999999</v>
      </c>
      <c r="D800" s="179">
        <v>5.0246000000000004</v>
      </c>
      <c r="E800" s="179">
        <v>5.0246000000000004</v>
      </c>
      <c r="F800" s="180">
        <v>1</v>
      </c>
      <c r="G800" s="179">
        <f t="shared" si="24"/>
        <v>5.0246000000000004</v>
      </c>
      <c r="H800" s="178">
        <v>1.2</v>
      </c>
      <c r="I800" s="181">
        <f t="shared" si="25"/>
        <v>6.0295199999999998</v>
      </c>
      <c r="J800" s="182" t="s">
        <v>1227</v>
      </c>
      <c r="K800" s="183" t="s">
        <v>1229</v>
      </c>
      <c r="L800" s="170"/>
    </row>
    <row r="801" spans="1:12" ht="11.25" customHeight="1">
      <c r="A801" s="163" t="s">
        <v>968</v>
      </c>
      <c r="B801" s="163" t="s">
        <v>1781</v>
      </c>
      <c r="C801" s="164">
        <v>2.12</v>
      </c>
      <c r="D801" s="165">
        <v>1.371</v>
      </c>
      <c r="E801" s="165">
        <v>1.371</v>
      </c>
      <c r="F801" s="166">
        <v>1</v>
      </c>
      <c r="G801" s="165">
        <f t="shared" si="24"/>
        <v>1.371</v>
      </c>
      <c r="H801" s="164">
        <v>1.2</v>
      </c>
      <c r="I801" s="167">
        <f t="shared" si="25"/>
        <v>1.6452</v>
      </c>
      <c r="J801" s="168" t="s">
        <v>1227</v>
      </c>
      <c r="K801" s="169" t="s">
        <v>1229</v>
      </c>
      <c r="L801" s="170"/>
    </row>
    <row r="802" spans="1:12" ht="11.25" customHeight="1">
      <c r="A802" s="151" t="s">
        <v>969</v>
      </c>
      <c r="B802" s="151" t="s">
        <v>1781</v>
      </c>
      <c r="C802" s="171">
        <v>3.11</v>
      </c>
      <c r="D802" s="172">
        <v>1.595</v>
      </c>
      <c r="E802" s="172">
        <v>1.595</v>
      </c>
      <c r="F802" s="173">
        <v>1</v>
      </c>
      <c r="G802" s="172">
        <f t="shared" si="24"/>
        <v>1.595</v>
      </c>
      <c r="H802" s="171">
        <v>1.2</v>
      </c>
      <c r="I802" s="174">
        <f t="shared" si="25"/>
        <v>1.9139999999999999</v>
      </c>
      <c r="J802" s="175" t="s">
        <v>1227</v>
      </c>
      <c r="K802" s="176" t="s">
        <v>1229</v>
      </c>
      <c r="L802" s="170"/>
    </row>
    <row r="803" spans="1:12" ht="11.25" customHeight="1">
      <c r="A803" s="151" t="s">
        <v>970</v>
      </c>
      <c r="B803" s="151" t="s">
        <v>1781</v>
      </c>
      <c r="C803" s="171">
        <v>6.35</v>
      </c>
      <c r="D803" s="172">
        <v>2.3260999999999998</v>
      </c>
      <c r="E803" s="172">
        <v>2.3260999999999998</v>
      </c>
      <c r="F803" s="173">
        <v>1</v>
      </c>
      <c r="G803" s="172">
        <f t="shared" si="24"/>
        <v>2.3260999999999998</v>
      </c>
      <c r="H803" s="171">
        <v>1.2</v>
      </c>
      <c r="I803" s="174">
        <f t="shared" si="25"/>
        <v>2.7913199999999998</v>
      </c>
      <c r="J803" s="175" t="s">
        <v>1227</v>
      </c>
      <c r="K803" s="176" t="s">
        <v>1229</v>
      </c>
      <c r="L803" s="170"/>
    </row>
    <row r="804" spans="1:12" ht="11.25" customHeight="1">
      <c r="A804" s="177" t="s">
        <v>971</v>
      </c>
      <c r="B804" s="177" t="s">
        <v>1781</v>
      </c>
      <c r="C804" s="178">
        <v>12.06</v>
      </c>
      <c r="D804" s="179">
        <v>4.0164</v>
      </c>
      <c r="E804" s="179">
        <v>4.0164</v>
      </c>
      <c r="F804" s="180">
        <v>1</v>
      </c>
      <c r="G804" s="179">
        <f t="shared" si="24"/>
        <v>4.0164</v>
      </c>
      <c r="H804" s="178">
        <v>1.2</v>
      </c>
      <c r="I804" s="181">
        <f t="shared" si="25"/>
        <v>4.81968</v>
      </c>
      <c r="J804" s="182" t="s">
        <v>1227</v>
      </c>
      <c r="K804" s="183" t="s">
        <v>1229</v>
      </c>
      <c r="L804" s="170"/>
    </row>
    <row r="805" spans="1:12" ht="11.25" customHeight="1">
      <c r="A805" s="163" t="s">
        <v>972</v>
      </c>
      <c r="B805" s="163" t="s">
        <v>1782</v>
      </c>
      <c r="C805" s="164">
        <v>2.14</v>
      </c>
      <c r="D805" s="165">
        <v>1.1729000000000001</v>
      </c>
      <c r="E805" s="165">
        <v>1.1729000000000001</v>
      </c>
      <c r="F805" s="166">
        <v>1</v>
      </c>
      <c r="G805" s="165">
        <f t="shared" si="24"/>
        <v>1.1729000000000001</v>
      </c>
      <c r="H805" s="164">
        <v>1.2</v>
      </c>
      <c r="I805" s="167">
        <f t="shared" si="25"/>
        <v>1.4074800000000001</v>
      </c>
      <c r="J805" s="168" t="s">
        <v>1227</v>
      </c>
      <c r="K805" s="169" t="s">
        <v>1229</v>
      </c>
      <c r="L805" s="170"/>
    </row>
    <row r="806" spans="1:12" ht="11.25" customHeight="1">
      <c r="A806" s="151" t="s">
        <v>973</v>
      </c>
      <c r="B806" s="151" t="s">
        <v>1782</v>
      </c>
      <c r="C806" s="171">
        <v>3.35</v>
      </c>
      <c r="D806" s="172">
        <v>1.4575</v>
      </c>
      <c r="E806" s="172">
        <v>1.4575</v>
      </c>
      <c r="F806" s="173">
        <v>1</v>
      </c>
      <c r="G806" s="172">
        <f t="shared" si="24"/>
        <v>1.4575</v>
      </c>
      <c r="H806" s="171">
        <v>1.2</v>
      </c>
      <c r="I806" s="174">
        <f t="shared" si="25"/>
        <v>1.7490000000000001</v>
      </c>
      <c r="J806" s="175" t="s">
        <v>1227</v>
      </c>
      <c r="K806" s="176" t="s">
        <v>1229</v>
      </c>
      <c r="L806" s="170"/>
    </row>
    <row r="807" spans="1:12" ht="11.25" customHeight="1">
      <c r="A807" s="151" t="s">
        <v>974</v>
      </c>
      <c r="B807" s="151" t="s">
        <v>1782</v>
      </c>
      <c r="C807" s="171">
        <v>6.92</v>
      </c>
      <c r="D807" s="172">
        <v>1.9716</v>
      </c>
      <c r="E807" s="172">
        <v>1.9716</v>
      </c>
      <c r="F807" s="173">
        <v>1</v>
      </c>
      <c r="G807" s="172">
        <f t="shared" si="24"/>
        <v>1.9716</v>
      </c>
      <c r="H807" s="171">
        <v>1.2</v>
      </c>
      <c r="I807" s="174">
        <f t="shared" si="25"/>
        <v>2.36592</v>
      </c>
      <c r="J807" s="175" t="s">
        <v>1227</v>
      </c>
      <c r="K807" s="176" t="s">
        <v>1229</v>
      </c>
      <c r="L807" s="170"/>
    </row>
    <row r="808" spans="1:12" ht="11.25" customHeight="1">
      <c r="A808" s="177" t="s">
        <v>975</v>
      </c>
      <c r="B808" s="177" t="s">
        <v>1782</v>
      </c>
      <c r="C808" s="178">
        <v>13.31</v>
      </c>
      <c r="D808" s="179">
        <v>3.2730000000000001</v>
      </c>
      <c r="E808" s="179">
        <v>3.2730000000000001</v>
      </c>
      <c r="F808" s="180">
        <v>1</v>
      </c>
      <c r="G808" s="179">
        <f t="shared" si="24"/>
        <v>3.2730000000000001</v>
      </c>
      <c r="H808" s="178">
        <v>1.2</v>
      </c>
      <c r="I808" s="181">
        <f t="shared" si="25"/>
        <v>3.9276</v>
      </c>
      <c r="J808" s="182" t="s">
        <v>1227</v>
      </c>
      <c r="K808" s="183" t="s">
        <v>1229</v>
      </c>
      <c r="L808" s="170"/>
    </row>
    <row r="809" spans="1:12" ht="11.25" customHeight="1">
      <c r="A809" s="163" t="s">
        <v>976</v>
      </c>
      <c r="B809" s="163" t="s">
        <v>1783</v>
      </c>
      <c r="C809" s="164">
        <v>3.19</v>
      </c>
      <c r="D809" s="165">
        <v>1.0406</v>
      </c>
      <c r="E809" s="165">
        <v>1.0406</v>
      </c>
      <c r="F809" s="166">
        <v>1</v>
      </c>
      <c r="G809" s="165">
        <f t="shared" si="24"/>
        <v>1.0406</v>
      </c>
      <c r="H809" s="164">
        <v>1.2</v>
      </c>
      <c r="I809" s="167">
        <f t="shared" si="25"/>
        <v>1.2487200000000001</v>
      </c>
      <c r="J809" s="168" t="s">
        <v>1227</v>
      </c>
      <c r="K809" s="169" t="s">
        <v>1229</v>
      </c>
      <c r="L809" s="170"/>
    </row>
    <row r="810" spans="1:12" ht="11.25" customHeight="1">
      <c r="A810" s="151" t="s">
        <v>977</v>
      </c>
      <c r="B810" s="151" t="s">
        <v>1783</v>
      </c>
      <c r="C810" s="171">
        <v>5.77</v>
      </c>
      <c r="D810" s="172">
        <v>1.4928999999999999</v>
      </c>
      <c r="E810" s="172">
        <v>1.4928999999999999</v>
      </c>
      <c r="F810" s="173">
        <v>1</v>
      </c>
      <c r="G810" s="172">
        <f t="shared" si="24"/>
        <v>1.4928999999999999</v>
      </c>
      <c r="H810" s="171">
        <v>1.2</v>
      </c>
      <c r="I810" s="174">
        <f t="shared" si="25"/>
        <v>1.79148</v>
      </c>
      <c r="J810" s="175" t="s">
        <v>1227</v>
      </c>
      <c r="K810" s="176" t="s">
        <v>1229</v>
      </c>
      <c r="L810" s="170"/>
    </row>
    <row r="811" spans="1:12" ht="11.25" customHeight="1">
      <c r="A811" s="151" t="s">
        <v>978</v>
      </c>
      <c r="B811" s="151" t="s">
        <v>1783</v>
      </c>
      <c r="C811" s="171">
        <v>9.24</v>
      </c>
      <c r="D811" s="172">
        <v>2.1227</v>
      </c>
      <c r="E811" s="172">
        <v>2.1227</v>
      </c>
      <c r="F811" s="173">
        <v>1</v>
      </c>
      <c r="G811" s="172">
        <f t="shared" si="24"/>
        <v>2.1227</v>
      </c>
      <c r="H811" s="171">
        <v>1.2</v>
      </c>
      <c r="I811" s="174">
        <f t="shared" si="25"/>
        <v>2.5472399999999999</v>
      </c>
      <c r="J811" s="175" t="s">
        <v>1227</v>
      </c>
      <c r="K811" s="176" t="s">
        <v>1229</v>
      </c>
      <c r="L811" s="170"/>
    </row>
    <row r="812" spans="1:12" ht="11.25" customHeight="1">
      <c r="A812" s="177" t="s">
        <v>979</v>
      </c>
      <c r="B812" s="177" t="s">
        <v>1783</v>
      </c>
      <c r="C812" s="178">
        <v>14.91</v>
      </c>
      <c r="D812" s="179">
        <v>3.5847000000000002</v>
      </c>
      <c r="E812" s="179">
        <v>3.5847000000000002</v>
      </c>
      <c r="F812" s="180">
        <v>1</v>
      </c>
      <c r="G812" s="179">
        <f t="shared" si="24"/>
        <v>3.5847000000000002</v>
      </c>
      <c r="H812" s="178">
        <v>1.2</v>
      </c>
      <c r="I812" s="181">
        <f t="shared" si="25"/>
        <v>4.3016399999999999</v>
      </c>
      <c r="J812" s="182" t="s">
        <v>1227</v>
      </c>
      <c r="K812" s="183" t="s">
        <v>1229</v>
      </c>
      <c r="L812" s="170"/>
    </row>
    <row r="813" spans="1:12" ht="11.25" customHeight="1">
      <c r="A813" s="163" t="s">
        <v>980</v>
      </c>
      <c r="B813" s="163" t="s">
        <v>1784</v>
      </c>
      <c r="C813" s="164">
        <v>2.99</v>
      </c>
      <c r="D813" s="165">
        <v>0.99099999999999999</v>
      </c>
      <c r="E813" s="165">
        <v>0.99099999999999999</v>
      </c>
      <c r="F813" s="166">
        <v>1</v>
      </c>
      <c r="G813" s="165">
        <f t="shared" si="24"/>
        <v>0.99099999999999999</v>
      </c>
      <c r="H813" s="164">
        <v>1.2</v>
      </c>
      <c r="I813" s="167">
        <f t="shared" si="25"/>
        <v>1.1892</v>
      </c>
      <c r="J813" s="168" t="s">
        <v>1227</v>
      </c>
      <c r="K813" s="169" t="s">
        <v>1229</v>
      </c>
      <c r="L813" s="170"/>
    </row>
    <row r="814" spans="1:12" ht="11.25" customHeight="1">
      <c r="A814" s="151" t="s">
        <v>981</v>
      </c>
      <c r="B814" s="151" t="s">
        <v>1784</v>
      </c>
      <c r="C814" s="171">
        <v>3.98</v>
      </c>
      <c r="D814" s="172">
        <v>1.3158000000000001</v>
      </c>
      <c r="E814" s="172">
        <v>1.3158000000000001</v>
      </c>
      <c r="F814" s="173">
        <v>1</v>
      </c>
      <c r="G814" s="172">
        <f t="shared" si="24"/>
        <v>1.3158000000000001</v>
      </c>
      <c r="H814" s="171">
        <v>1.2</v>
      </c>
      <c r="I814" s="174">
        <f t="shared" si="25"/>
        <v>1.5789599999999999</v>
      </c>
      <c r="J814" s="175" t="s">
        <v>1227</v>
      </c>
      <c r="K814" s="176" t="s">
        <v>1229</v>
      </c>
      <c r="L814" s="170"/>
    </row>
    <row r="815" spans="1:12" ht="11.25" customHeight="1">
      <c r="A815" s="151" t="s">
        <v>982</v>
      </c>
      <c r="B815" s="151" t="s">
        <v>1784</v>
      </c>
      <c r="C815" s="171">
        <v>7.83</v>
      </c>
      <c r="D815" s="172">
        <v>1.8392999999999999</v>
      </c>
      <c r="E815" s="172">
        <v>1.8392999999999999</v>
      </c>
      <c r="F815" s="173">
        <v>1</v>
      </c>
      <c r="G815" s="172">
        <f t="shared" si="24"/>
        <v>1.8392999999999999</v>
      </c>
      <c r="H815" s="171">
        <v>1.2</v>
      </c>
      <c r="I815" s="174">
        <f t="shared" si="25"/>
        <v>2.20716</v>
      </c>
      <c r="J815" s="175" t="s">
        <v>1227</v>
      </c>
      <c r="K815" s="176" t="s">
        <v>1229</v>
      </c>
      <c r="L815" s="170"/>
    </row>
    <row r="816" spans="1:12" ht="11.25" customHeight="1">
      <c r="A816" s="177" t="s">
        <v>983</v>
      </c>
      <c r="B816" s="177" t="s">
        <v>1784</v>
      </c>
      <c r="C816" s="178">
        <v>13.2</v>
      </c>
      <c r="D816" s="179">
        <v>2.7848000000000002</v>
      </c>
      <c r="E816" s="179">
        <v>2.7848000000000002</v>
      </c>
      <c r="F816" s="180">
        <v>1</v>
      </c>
      <c r="G816" s="179">
        <f t="shared" si="24"/>
        <v>2.7848000000000002</v>
      </c>
      <c r="H816" s="178">
        <v>1.2</v>
      </c>
      <c r="I816" s="181">
        <f t="shared" si="25"/>
        <v>3.3417599999999998</v>
      </c>
      <c r="J816" s="182" t="s">
        <v>1227</v>
      </c>
      <c r="K816" s="183" t="s">
        <v>1229</v>
      </c>
      <c r="L816" s="170"/>
    </row>
    <row r="817" spans="1:12" ht="11.25" customHeight="1">
      <c r="A817" s="163" t="s">
        <v>984</v>
      </c>
      <c r="B817" s="163" t="s">
        <v>1785</v>
      </c>
      <c r="C817" s="164">
        <v>1.94</v>
      </c>
      <c r="D817" s="165">
        <v>0.83799999999999997</v>
      </c>
      <c r="E817" s="165">
        <v>0.83799999999999997</v>
      </c>
      <c r="F817" s="166">
        <v>1</v>
      </c>
      <c r="G817" s="165">
        <f t="shared" si="24"/>
        <v>0.83799999999999997</v>
      </c>
      <c r="H817" s="164">
        <v>1.2</v>
      </c>
      <c r="I817" s="167">
        <f t="shared" si="25"/>
        <v>1.0056</v>
      </c>
      <c r="J817" s="168" t="s">
        <v>1227</v>
      </c>
      <c r="K817" s="169" t="s">
        <v>1229</v>
      </c>
      <c r="L817" s="170"/>
    </row>
    <row r="818" spans="1:12" ht="11.25" customHeight="1">
      <c r="A818" s="151" t="s">
        <v>985</v>
      </c>
      <c r="B818" s="151" t="s">
        <v>1785</v>
      </c>
      <c r="C818" s="171">
        <v>3.66</v>
      </c>
      <c r="D818" s="172">
        <v>1.1026</v>
      </c>
      <c r="E818" s="172">
        <v>1.1026</v>
      </c>
      <c r="F818" s="173">
        <v>1</v>
      </c>
      <c r="G818" s="172">
        <f t="shared" si="24"/>
        <v>1.1026</v>
      </c>
      <c r="H818" s="171">
        <v>1.2</v>
      </c>
      <c r="I818" s="174">
        <f t="shared" si="25"/>
        <v>1.3231200000000001</v>
      </c>
      <c r="J818" s="175" t="s">
        <v>1227</v>
      </c>
      <c r="K818" s="176" t="s">
        <v>1229</v>
      </c>
      <c r="L818" s="170"/>
    </row>
    <row r="819" spans="1:12" ht="11.25" customHeight="1">
      <c r="A819" s="151" t="s">
        <v>986</v>
      </c>
      <c r="B819" s="151" t="s">
        <v>1785</v>
      </c>
      <c r="C819" s="171">
        <v>7.2</v>
      </c>
      <c r="D819" s="172">
        <v>1.6359999999999999</v>
      </c>
      <c r="E819" s="172">
        <v>1.6359999999999999</v>
      </c>
      <c r="F819" s="173">
        <v>1</v>
      </c>
      <c r="G819" s="172">
        <f t="shared" si="24"/>
        <v>1.6359999999999999</v>
      </c>
      <c r="H819" s="171">
        <v>1.2</v>
      </c>
      <c r="I819" s="174">
        <f t="shared" si="25"/>
        <v>1.9632000000000001</v>
      </c>
      <c r="J819" s="175" t="s">
        <v>1227</v>
      </c>
      <c r="K819" s="176" t="s">
        <v>1229</v>
      </c>
      <c r="L819" s="170"/>
    </row>
    <row r="820" spans="1:12" ht="11.25" customHeight="1">
      <c r="A820" s="177" t="s">
        <v>987</v>
      </c>
      <c r="B820" s="177" t="s">
        <v>1785</v>
      </c>
      <c r="C820" s="178">
        <v>12.02</v>
      </c>
      <c r="D820" s="179">
        <v>2.6406000000000001</v>
      </c>
      <c r="E820" s="179">
        <v>2.6406000000000001</v>
      </c>
      <c r="F820" s="180">
        <v>1</v>
      </c>
      <c r="G820" s="179">
        <f t="shared" si="24"/>
        <v>2.6406000000000001</v>
      </c>
      <c r="H820" s="178">
        <v>1.2</v>
      </c>
      <c r="I820" s="181">
        <f t="shared" si="25"/>
        <v>3.16872</v>
      </c>
      <c r="J820" s="182" t="s">
        <v>1227</v>
      </c>
      <c r="K820" s="183" t="s">
        <v>1229</v>
      </c>
      <c r="L820" s="170"/>
    </row>
    <row r="821" spans="1:12" ht="11.25" customHeight="1">
      <c r="A821" s="163" t="s">
        <v>988</v>
      </c>
      <c r="B821" s="163" t="s">
        <v>1786</v>
      </c>
      <c r="C821" s="164">
        <v>2.62</v>
      </c>
      <c r="D821" s="165">
        <v>1.2144999999999999</v>
      </c>
      <c r="E821" s="165">
        <v>1.2144999999999999</v>
      </c>
      <c r="F821" s="166">
        <v>1</v>
      </c>
      <c r="G821" s="165">
        <f t="shared" si="24"/>
        <v>1.2144999999999999</v>
      </c>
      <c r="H821" s="164">
        <v>1.2</v>
      </c>
      <c r="I821" s="167">
        <f t="shared" si="25"/>
        <v>1.4574</v>
      </c>
      <c r="J821" s="168" t="s">
        <v>1227</v>
      </c>
      <c r="K821" s="169" t="s">
        <v>1229</v>
      </c>
      <c r="L821" s="170"/>
    </row>
    <row r="822" spans="1:12" ht="11.25" customHeight="1">
      <c r="A822" s="151" t="s">
        <v>989</v>
      </c>
      <c r="B822" s="151" t="s">
        <v>1786</v>
      </c>
      <c r="C822" s="171">
        <v>4.58</v>
      </c>
      <c r="D822" s="172">
        <v>1.5088999999999999</v>
      </c>
      <c r="E822" s="172">
        <v>1.5088999999999999</v>
      </c>
      <c r="F822" s="173">
        <v>1</v>
      </c>
      <c r="G822" s="172">
        <f t="shared" si="24"/>
        <v>1.5088999999999999</v>
      </c>
      <c r="H822" s="171">
        <v>1.2</v>
      </c>
      <c r="I822" s="174">
        <f t="shared" si="25"/>
        <v>1.8106800000000001</v>
      </c>
      <c r="J822" s="175" t="s">
        <v>1227</v>
      </c>
      <c r="K822" s="176" t="s">
        <v>1229</v>
      </c>
      <c r="L822" s="170"/>
    </row>
    <row r="823" spans="1:12" ht="11.25" customHeight="1">
      <c r="A823" s="151" t="s">
        <v>990</v>
      </c>
      <c r="B823" s="151" t="s">
        <v>1786</v>
      </c>
      <c r="C823" s="171">
        <v>8.41</v>
      </c>
      <c r="D823" s="172">
        <v>2.1246</v>
      </c>
      <c r="E823" s="172">
        <v>2.1246</v>
      </c>
      <c r="F823" s="173">
        <v>1</v>
      </c>
      <c r="G823" s="172">
        <f t="shared" si="24"/>
        <v>2.1246</v>
      </c>
      <c r="H823" s="171">
        <v>1.2</v>
      </c>
      <c r="I823" s="174">
        <f t="shared" si="25"/>
        <v>2.5495199999999998</v>
      </c>
      <c r="J823" s="175" t="s">
        <v>1227</v>
      </c>
      <c r="K823" s="176" t="s">
        <v>1229</v>
      </c>
      <c r="L823" s="170"/>
    </row>
    <row r="824" spans="1:12" ht="11.25" customHeight="1">
      <c r="A824" s="177" t="s">
        <v>991</v>
      </c>
      <c r="B824" s="177" t="s">
        <v>1786</v>
      </c>
      <c r="C824" s="178">
        <v>17.45</v>
      </c>
      <c r="D824" s="179">
        <v>4.0267999999999997</v>
      </c>
      <c r="E824" s="179">
        <v>4.0267999999999997</v>
      </c>
      <c r="F824" s="180">
        <v>1</v>
      </c>
      <c r="G824" s="179">
        <f t="shared" si="24"/>
        <v>4.0267999999999997</v>
      </c>
      <c r="H824" s="178">
        <v>1.2</v>
      </c>
      <c r="I824" s="181">
        <f t="shared" si="25"/>
        <v>4.83216</v>
      </c>
      <c r="J824" s="182" t="s">
        <v>1227</v>
      </c>
      <c r="K824" s="183" t="s">
        <v>1229</v>
      </c>
      <c r="L824" s="170"/>
    </row>
    <row r="825" spans="1:12" ht="11.25" customHeight="1">
      <c r="A825" s="163" t="s">
        <v>1787</v>
      </c>
      <c r="B825" s="163" t="s">
        <v>1788</v>
      </c>
      <c r="C825" s="164">
        <v>3.68</v>
      </c>
      <c r="D825" s="165">
        <v>1.2694000000000001</v>
      </c>
      <c r="E825" s="165">
        <v>1.2694000000000001</v>
      </c>
      <c r="F825" s="166">
        <v>1</v>
      </c>
      <c r="G825" s="165">
        <f t="shared" si="24"/>
        <v>1.2694000000000001</v>
      </c>
      <c r="H825" s="164">
        <v>1.2</v>
      </c>
      <c r="I825" s="167">
        <f t="shared" si="25"/>
        <v>1.52328</v>
      </c>
      <c r="J825" s="168" t="s">
        <v>1227</v>
      </c>
      <c r="K825" s="169" t="s">
        <v>1229</v>
      </c>
      <c r="L825" s="170"/>
    </row>
    <row r="826" spans="1:12" ht="11.25" customHeight="1">
      <c r="A826" s="151" t="s">
        <v>1789</v>
      </c>
      <c r="B826" s="151" t="s">
        <v>1788</v>
      </c>
      <c r="C826" s="171">
        <v>5.66</v>
      </c>
      <c r="D826" s="172">
        <v>1.8023</v>
      </c>
      <c r="E826" s="172">
        <v>1.8023</v>
      </c>
      <c r="F826" s="173">
        <v>1</v>
      </c>
      <c r="G826" s="172">
        <f t="shared" si="24"/>
        <v>1.8023</v>
      </c>
      <c r="H826" s="171">
        <v>1.2</v>
      </c>
      <c r="I826" s="174">
        <f t="shared" si="25"/>
        <v>2.16276</v>
      </c>
      <c r="J826" s="175" t="s">
        <v>1227</v>
      </c>
      <c r="K826" s="176" t="s">
        <v>1229</v>
      </c>
      <c r="L826" s="170"/>
    </row>
    <row r="827" spans="1:12" ht="11.25" customHeight="1">
      <c r="A827" s="151" t="s">
        <v>1790</v>
      </c>
      <c r="B827" s="151" t="s">
        <v>1788</v>
      </c>
      <c r="C827" s="171">
        <v>8.4</v>
      </c>
      <c r="D827" s="172">
        <v>2.4117000000000002</v>
      </c>
      <c r="E827" s="172">
        <v>2.4117000000000002</v>
      </c>
      <c r="F827" s="173">
        <v>1</v>
      </c>
      <c r="G827" s="172">
        <f t="shared" si="24"/>
        <v>2.4117000000000002</v>
      </c>
      <c r="H827" s="171">
        <v>1.2</v>
      </c>
      <c r="I827" s="174">
        <f t="shared" si="25"/>
        <v>2.8940399999999999</v>
      </c>
      <c r="J827" s="175" t="s">
        <v>1227</v>
      </c>
      <c r="K827" s="176" t="s">
        <v>1229</v>
      </c>
      <c r="L827" s="170"/>
    </row>
    <row r="828" spans="1:12" ht="11.25" customHeight="1">
      <c r="A828" s="177" t="s">
        <v>1791</v>
      </c>
      <c r="B828" s="177" t="s">
        <v>1788</v>
      </c>
      <c r="C828" s="178">
        <v>13.45</v>
      </c>
      <c r="D828" s="179">
        <v>3.91</v>
      </c>
      <c r="E828" s="179">
        <v>3.91</v>
      </c>
      <c r="F828" s="180">
        <v>1</v>
      </c>
      <c r="G828" s="179">
        <f t="shared" si="24"/>
        <v>3.91</v>
      </c>
      <c r="H828" s="178">
        <v>1.2</v>
      </c>
      <c r="I828" s="181">
        <f t="shared" si="25"/>
        <v>4.6920000000000002</v>
      </c>
      <c r="J828" s="182" t="s">
        <v>1227</v>
      </c>
      <c r="K828" s="183" t="s">
        <v>1229</v>
      </c>
      <c r="L828" s="170"/>
    </row>
    <row r="829" spans="1:12" ht="11.25" customHeight="1">
      <c r="A829" s="163" t="s">
        <v>992</v>
      </c>
      <c r="B829" s="163" t="s">
        <v>1792</v>
      </c>
      <c r="C829" s="164">
        <v>2.44</v>
      </c>
      <c r="D829" s="165">
        <v>0.59209999999999996</v>
      </c>
      <c r="E829" s="165">
        <v>0.59209999999999996</v>
      </c>
      <c r="F829" s="166">
        <v>1</v>
      </c>
      <c r="G829" s="165">
        <f t="shared" si="24"/>
        <v>0.59209999999999996</v>
      </c>
      <c r="H829" s="164">
        <v>1.2</v>
      </c>
      <c r="I829" s="167">
        <f t="shared" si="25"/>
        <v>0.71052000000000004</v>
      </c>
      <c r="J829" s="168" t="s">
        <v>1227</v>
      </c>
      <c r="K829" s="169" t="s">
        <v>1229</v>
      </c>
      <c r="L829" s="170"/>
    </row>
    <row r="830" spans="1:12" ht="11.25" customHeight="1">
      <c r="A830" s="151" t="s">
        <v>993</v>
      </c>
      <c r="B830" s="151" t="s">
        <v>1792</v>
      </c>
      <c r="C830" s="171">
        <v>3.71</v>
      </c>
      <c r="D830" s="172">
        <v>0.74809999999999999</v>
      </c>
      <c r="E830" s="172">
        <v>0.74809999999999999</v>
      </c>
      <c r="F830" s="173">
        <v>1</v>
      </c>
      <c r="G830" s="172">
        <f t="shared" si="24"/>
        <v>0.74809999999999999</v>
      </c>
      <c r="H830" s="171">
        <v>1.2</v>
      </c>
      <c r="I830" s="174">
        <f t="shared" si="25"/>
        <v>0.89771999999999996</v>
      </c>
      <c r="J830" s="175" t="s">
        <v>1227</v>
      </c>
      <c r="K830" s="176" t="s">
        <v>1229</v>
      </c>
      <c r="L830" s="170"/>
    </row>
    <row r="831" spans="1:12" ht="11.25" customHeight="1">
      <c r="A831" s="151" t="s">
        <v>994</v>
      </c>
      <c r="B831" s="151" t="s">
        <v>1792</v>
      </c>
      <c r="C831" s="171">
        <v>6.45</v>
      </c>
      <c r="D831" s="172">
        <v>1.1331</v>
      </c>
      <c r="E831" s="172">
        <v>1.1331</v>
      </c>
      <c r="F831" s="173">
        <v>1</v>
      </c>
      <c r="G831" s="172">
        <f t="shared" si="24"/>
        <v>1.1331</v>
      </c>
      <c r="H831" s="171">
        <v>1.2</v>
      </c>
      <c r="I831" s="174">
        <f t="shared" si="25"/>
        <v>1.35972</v>
      </c>
      <c r="J831" s="175" t="s">
        <v>1227</v>
      </c>
      <c r="K831" s="176" t="s">
        <v>1229</v>
      </c>
      <c r="L831" s="170"/>
    </row>
    <row r="832" spans="1:12" ht="11.25" customHeight="1">
      <c r="A832" s="177" t="s">
        <v>995</v>
      </c>
      <c r="B832" s="177" t="s">
        <v>1792</v>
      </c>
      <c r="C832" s="178">
        <v>10.02</v>
      </c>
      <c r="D832" s="179">
        <v>1.8339000000000001</v>
      </c>
      <c r="E832" s="179">
        <v>1.8339000000000001</v>
      </c>
      <c r="F832" s="180">
        <v>1</v>
      </c>
      <c r="G832" s="179">
        <f t="shared" si="24"/>
        <v>1.8339000000000001</v>
      </c>
      <c r="H832" s="178">
        <v>1.2</v>
      </c>
      <c r="I832" s="181">
        <f t="shared" si="25"/>
        <v>2.2006800000000002</v>
      </c>
      <c r="J832" s="182" t="s">
        <v>1227</v>
      </c>
      <c r="K832" s="183" t="s">
        <v>1229</v>
      </c>
      <c r="L832" s="170"/>
    </row>
    <row r="833" spans="1:12" ht="11.25" customHeight="1">
      <c r="A833" s="163" t="s">
        <v>996</v>
      </c>
      <c r="B833" s="163" t="s">
        <v>1793</v>
      </c>
      <c r="C833" s="164">
        <v>2.7</v>
      </c>
      <c r="D833" s="165">
        <v>0.435</v>
      </c>
      <c r="E833" s="165">
        <v>0.435</v>
      </c>
      <c r="F833" s="166">
        <v>1</v>
      </c>
      <c r="G833" s="165">
        <f t="shared" si="24"/>
        <v>0.435</v>
      </c>
      <c r="H833" s="164">
        <v>1.2</v>
      </c>
      <c r="I833" s="167">
        <f t="shared" si="25"/>
        <v>0.52200000000000002</v>
      </c>
      <c r="J833" s="168" t="s">
        <v>1227</v>
      </c>
      <c r="K833" s="169" t="s">
        <v>1229</v>
      </c>
      <c r="L833" s="170"/>
    </row>
    <row r="834" spans="1:12" ht="11.25" customHeight="1">
      <c r="A834" s="151" t="s">
        <v>997</v>
      </c>
      <c r="B834" s="151" t="s">
        <v>1793</v>
      </c>
      <c r="C834" s="171">
        <v>4.3499999999999996</v>
      </c>
      <c r="D834" s="172">
        <v>0.68830000000000002</v>
      </c>
      <c r="E834" s="172">
        <v>0.68830000000000002</v>
      </c>
      <c r="F834" s="173">
        <v>1</v>
      </c>
      <c r="G834" s="172">
        <f t="shared" si="24"/>
        <v>0.68830000000000002</v>
      </c>
      <c r="H834" s="171">
        <v>1.2</v>
      </c>
      <c r="I834" s="174">
        <f t="shared" si="25"/>
        <v>0.82596000000000003</v>
      </c>
      <c r="J834" s="175" t="s">
        <v>1227</v>
      </c>
      <c r="K834" s="176" t="s">
        <v>1229</v>
      </c>
      <c r="L834" s="170"/>
    </row>
    <row r="835" spans="1:12" ht="11.25" customHeight="1">
      <c r="A835" s="151" t="s">
        <v>998</v>
      </c>
      <c r="B835" s="151" t="s">
        <v>1793</v>
      </c>
      <c r="C835" s="171">
        <v>7.73</v>
      </c>
      <c r="D835" s="172">
        <v>1.2452000000000001</v>
      </c>
      <c r="E835" s="172">
        <v>1.2452000000000001</v>
      </c>
      <c r="F835" s="173">
        <v>1</v>
      </c>
      <c r="G835" s="172">
        <f t="shared" si="24"/>
        <v>1.2452000000000001</v>
      </c>
      <c r="H835" s="171">
        <v>1.2</v>
      </c>
      <c r="I835" s="174">
        <f t="shared" si="25"/>
        <v>1.49424</v>
      </c>
      <c r="J835" s="175" t="s">
        <v>1227</v>
      </c>
      <c r="K835" s="176" t="s">
        <v>1229</v>
      </c>
      <c r="L835" s="170"/>
    </row>
    <row r="836" spans="1:12" ht="11.25" customHeight="1">
      <c r="A836" s="177" t="s">
        <v>999</v>
      </c>
      <c r="B836" s="177" t="s">
        <v>1793</v>
      </c>
      <c r="C836" s="178">
        <v>13.12</v>
      </c>
      <c r="D836" s="179">
        <v>2.4306000000000001</v>
      </c>
      <c r="E836" s="179">
        <v>2.4306000000000001</v>
      </c>
      <c r="F836" s="180">
        <v>1</v>
      </c>
      <c r="G836" s="179">
        <f t="shared" si="24"/>
        <v>2.4306000000000001</v>
      </c>
      <c r="H836" s="178">
        <v>1.2</v>
      </c>
      <c r="I836" s="181">
        <f t="shared" si="25"/>
        <v>2.9167200000000002</v>
      </c>
      <c r="J836" s="182" t="s">
        <v>1227</v>
      </c>
      <c r="K836" s="183" t="s">
        <v>1229</v>
      </c>
      <c r="L836" s="170"/>
    </row>
    <row r="837" spans="1:12" ht="11.25" customHeight="1">
      <c r="A837" s="163" t="s">
        <v>1000</v>
      </c>
      <c r="B837" s="163" t="s">
        <v>1794</v>
      </c>
      <c r="C837" s="164">
        <v>2.84</v>
      </c>
      <c r="D837" s="165">
        <v>0.48230000000000001</v>
      </c>
      <c r="E837" s="165">
        <v>0.48230000000000001</v>
      </c>
      <c r="F837" s="166">
        <v>1</v>
      </c>
      <c r="G837" s="165">
        <f t="shared" si="24"/>
        <v>0.48230000000000001</v>
      </c>
      <c r="H837" s="164">
        <v>1.2</v>
      </c>
      <c r="I837" s="167">
        <f t="shared" si="25"/>
        <v>0.57876000000000005</v>
      </c>
      <c r="J837" s="168" t="s">
        <v>1227</v>
      </c>
      <c r="K837" s="169" t="s">
        <v>1229</v>
      </c>
      <c r="L837" s="170"/>
    </row>
    <row r="838" spans="1:12" ht="11.25" customHeight="1">
      <c r="A838" s="151" t="s">
        <v>1001</v>
      </c>
      <c r="B838" s="151" t="s">
        <v>1794</v>
      </c>
      <c r="C838" s="171">
        <v>3.34</v>
      </c>
      <c r="D838" s="172">
        <v>0.60919999999999996</v>
      </c>
      <c r="E838" s="172">
        <v>0.60919999999999996</v>
      </c>
      <c r="F838" s="173">
        <v>1</v>
      </c>
      <c r="G838" s="172">
        <f t="shared" si="24"/>
        <v>0.60919999999999996</v>
      </c>
      <c r="H838" s="171">
        <v>1.2</v>
      </c>
      <c r="I838" s="174">
        <f t="shared" si="25"/>
        <v>0.73104000000000002</v>
      </c>
      <c r="J838" s="175" t="s">
        <v>1227</v>
      </c>
      <c r="K838" s="176" t="s">
        <v>1229</v>
      </c>
      <c r="L838" s="170"/>
    </row>
    <row r="839" spans="1:12" ht="11.25" customHeight="1">
      <c r="A839" s="151" t="s">
        <v>1002</v>
      </c>
      <c r="B839" s="151" t="s">
        <v>1794</v>
      </c>
      <c r="C839" s="171">
        <v>5.05</v>
      </c>
      <c r="D839" s="172">
        <v>0.81869999999999998</v>
      </c>
      <c r="E839" s="172">
        <v>0.81869999999999998</v>
      </c>
      <c r="F839" s="173">
        <v>1</v>
      </c>
      <c r="G839" s="172">
        <f t="shared" si="24"/>
        <v>0.81869999999999998</v>
      </c>
      <c r="H839" s="171">
        <v>1.2</v>
      </c>
      <c r="I839" s="174">
        <f t="shared" si="25"/>
        <v>0.98243999999999998</v>
      </c>
      <c r="J839" s="175" t="s">
        <v>1227</v>
      </c>
      <c r="K839" s="176" t="s">
        <v>1229</v>
      </c>
      <c r="L839" s="170"/>
    </row>
    <row r="840" spans="1:12" ht="11.25" customHeight="1">
      <c r="A840" s="177" t="s">
        <v>1003</v>
      </c>
      <c r="B840" s="177" t="s">
        <v>1794</v>
      </c>
      <c r="C840" s="178">
        <v>8.14</v>
      </c>
      <c r="D840" s="179">
        <v>1.3006</v>
      </c>
      <c r="E840" s="179">
        <v>1.3006</v>
      </c>
      <c r="F840" s="180">
        <v>1</v>
      </c>
      <c r="G840" s="179">
        <f t="shared" si="24"/>
        <v>1.3006</v>
      </c>
      <c r="H840" s="178">
        <v>1.2</v>
      </c>
      <c r="I840" s="181">
        <f t="shared" si="25"/>
        <v>1.5607200000000001</v>
      </c>
      <c r="J840" s="182" t="s">
        <v>1227</v>
      </c>
      <c r="K840" s="183" t="s">
        <v>1229</v>
      </c>
      <c r="L840" s="170"/>
    </row>
    <row r="841" spans="1:12" ht="11.25" customHeight="1">
      <c r="A841" s="163" t="s">
        <v>1004</v>
      </c>
      <c r="B841" s="163" t="s">
        <v>1795</v>
      </c>
      <c r="C841" s="164">
        <v>1.7</v>
      </c>
      <c r="D841" s="165">
        <v>0.5464</v>
      </c>
      <c r="E841" s="165">
        <v>0.5464</v>
      </c>
      <c r="F841" s="166">
        <v>1</v>
      </c>
      <c r="G841" s="165">
        <f t="shared" si="24"/>
        <v>0.5464</v>
      </c>
      <c r="H841" s="164">
        <v>1.2</v>
      </c>
      <c r="I841" s="167">
        <f t="shared" si="25"/>
        <v>0.65568000000000004</v>
      </c>
      <c r="J841" s="168" t="s">
        <v>1227</v>
      </c>
      <c r="K841" s="169" t="s">
        <v>1229</v>
      </c>
      <c r="L841" s="170"/>
    </row>
    <row r="842" spans="1:12" ht="11.25" customHeight="1">
      <c r="A842" s="151" t="s">
        <v>1005</v>
      </c>
      <c r="B842" s="151" t="s">
        <v>1795</v>
      </c>
      <c r="C842" s="171">
        <v>2.62</v>
      </c>
      <c r="D842" s="172">
        <v>0.69310000000000005</v>
      </c>
      <c r="E842" s="172">
        <v>0.69310000000000005</v>
      </c>
      <c r="F842" s="173">
        <v>1</v>
      </c>
      <c r="G842" s="172">
        <f t="shared" si="24"/>
        <v>0.69310000000000005</v>
      </c>
      <c r="H842" s="171">
        <v>1.2</v>
      </c>
      <c r="I842" s="174">
        <f t="shared" si="25"/>
        <v>0.83172000000000001</v>
      </c>
      <c r="J842" s="175" t="s">
        <v>1227</v>
      </c>
      <c r="K842" s="176" t="s">
        <v>1229</v>
      </c>
      <c r="L842" s="170"/>
    </row>
    <row r="843" spans="1:12" ht="11.25" customHeight="1">
      <c r="A843" s="151" t="s">
        <v>1006</v>
      </c>
      <c r="B843" s="151" t="s">
        <v>1795</v>
      </c>
      <c r="C843" s="171">
        <v>4.76</v>
      </c>
      <c r="D843" s="172">
        <v>1.0206999999999999</v>
      </c>
      <c r="E843" s="172">
        <v>1.0206999999999999</v>
      </c>
      <c r="F843" s="173">
        <v>1</v>
      </c>
      <c r="G843" s="172">
        <f t="shared" si="24"/>
        <v>1.0206999999999999</v>
      </c>
      <c r="H843" s="171">
        <v>1.2</v>
      </c>
      <c r="I843" s="174">
        <f t="shared" si="25"/>
        <v>1.2248399999999999</v>
      </c>
      <c r="J843" s="175" t="s">
        <v>1227</v>
      </c>
      <c r="K843" s="176" t="s">
        <v>1229</v>
      </c>
      <c r="L843" s="170"/>
    </row>
    <row r="844" spans="1:12" ht="11.25" customHeight="1">
      <c r="A844" s="177" t="s">
        <v>1007</v>
      </c>
      <c r="B844" s="177" t="s">
        <v>1795</v>
      </c>
      <c r="C844" s="178">
        <v>8.6199999999999992</v>
      </c>
      <c r="D844" s="179">
        <v>1.8173999999999999</v>
      </c>
      <c r="E844" s="179">
        <v>1.8173999999999999</v>
      </c>
      <c r="F844" s="180">
        <v>1</v>
      </c>
      <c r="G844" s="179">
        <f t="shared" si="24"/>
        <v>1.8173999999999999</v>
      </c>
      <c r="H844" s="178">
        <v>1.2</v>
      </c>
      <c r="I844" s="181">
        <f t="shared" si="25"/>
        <v>2.1808800000000002</v>
      </c>
      <c r="J844" s="182" t="s">
        <v>1227</v>
      </c>
      <c r="K844" s="183" t="s">
        <v>1229</v>
      </c>
      <c r="L844" s="170"/>
    </row>
    <row r="845" spans="1:12" ht="11.25" customHeight="1">
      <c r="A845" s="163" t="s">
        <v>1008</v>
      </c>
      <c r="B845" s="163" t="s">
        <v>1796</v>
      </c>
      <c r="C845" s="164">
        <v>3.11</v>
      </c>
      <c r="D845" s="165">
        <v>0.51200000000000001</v>
      </c>
      <c r="E845" s="165">
        <v>0.51200000000000001</v>
      </c>
      <c r="F845" s="166">
        <v>1</v>
      </c>
      <c r="G845" s="165">
        <f t="shared" ref="G845:G908" si="26">ROUND(F845*D845,5)</f>
        <v>0.51200000000000001</v>
      </c>
      <c r="H845" s="164">
        <v>1.2</v>
      </c>
      <c r="I845" s="167">
        <f t="shared" ref="I845:I908" si="27">ROUND(H845*G845,5)</f>
        <v>0.61439999999999995</v>
      </c>
      <c r="J845" s="168" t="s">
        <v>1227</v>
      </c>
      <c r="K845" s="169" t="s">
        <v>1229</v>
      </c>
      <c r="L845" s="170"/>
    </row>
    <row r="846" spans="1:12" ht="11.25" customHeight="1">
      <c r="A846" s="151" t="s">
        <v>1009</v>
      </c>
      <c r="B846" s="151" t="s">
        <v>1796</v>
      </c>
      <c r="C846" s="171">
        <v>4.03</v>
      </c>
      <c r="D846" s="172">
        <v>0.66779999999999995</v>
      </c>
      <c r="E846" s="172">
        <v>0.66779999999999995</v>
      </c>
      <c r="F846" s="173">
        <v>1</v>
      </c>
      <c r="G846" s="172">
        <f t="shared" si="26"/>
        <v>0.66779999999999995</v>
      </c>
      <c r="H846" s="171">
        <v>1.2</v>
      </c>
      <c r="I846" s="174">
        <f t="shared" si="27"/>
        <v>0.80135999999999996</v>
      </c>
      <c r="J846" s="175" t="s">
        <v>1227</v>
      </c>
      <c r="K846" s="176" t="s">
        <v>1229</v>
      </c>
      <c r="L846" s="170"/>
    </row>
    <row r="847" spans="1:12" ht="11.25" customHeight="1">
      <c r="A847" s="151" t="s">
        <v>1010</v>
      </c>
      <c r="B847" s="151" t="s">
        <v>1796</v>
      </c>
      <c r="C847" s="171">
        <v>5.75</v>
      </c>
      <c r="D847" s="172">
        <v>0.99399999999999999</v>
      </c>
      <c r="E847" s="172">
        <v>0.99399999999999999</v>
      </c>
      <c r="F847" s="173">
        <v>1</v>
      </c>
      <c r="G847" s="172">
        <f t="shared" si="26"/>
        <v>0.99399999999999999</v>
      </c>
      <c r="H847" s="171">
        <v>1.2</v>
      </c>
      <c r="I847" s="174">
        <f t="shared" si="27"/>
        <v>1.1928000000000001</v>
      </c>
      <c r="J847" s="175" t="s">
        <v>1227</v>
      </c>
      <c r="K847" s="176" t="s">
        <v>1229</v>
      </c>
      <c r="L847" s="170"/>
    </row>
    <row r="848" spans="1:12" ht="11.25" customHeight="1">
      <c r="A848" s="177" t="s">
        <v>1011</v>
      </c>
      <c r="B848" s="177" t="s">
        <v>1796</v>
      </c>
      <c r="C848" s="178">
        <v>8.73</v>
      </c>
      <c r="D848" s="179">
        <v>1.7130000000000001</v>
      </c>
      <c r="E848" s="179">
        <v>1.7130000000000001</v>
      </c>
      <c r="F848" s="180">
        <v>1</v>
      </c>
      <c r="G848" s="179">
        <f t="shared" si="26"/>
        <v>1.7130000000000001</v>
      </c>
      <c r="H848" s="178">
        <v>1.2</v>
      </c>
      <c r="I848" s="181">
        <f t="shared" si="27"/>
        <v>2.0556000000000001</v>
      </c>
      <c r="J848" s="182" t="s">
        <v>1227</v>
      </c>
      <c r="K848" s="183" t="s">
        <v>1229</v>
      </c>
      <c r="L848" s="170"/>
    </row>
    <row r="849" spans="1:12" ht="11.25" customHeight="1">
      <c r="A849" s="163" t="s">
        <v>1012</v>
      </c>
      <c r="B849" s="163" t="s">
        <v>1797</v>
      </c>
      <c r="C849" s="164">
        <v>2.37</v>
      </c>
      <c r="D849" s="165">
        <v>0.45660000000000001</v>
      </c>
      <c r="E849" s="165">
        <v>0.45660000000000001</v>
      </c>
      <c r="F849" s="166">
        <v>1</v>
      </c>
      <c r="G849" s="165">
        <f t="shared" si="26"/>
        <v>0.45660000000000001</v>
      </c>
      <c r="H849" s="164">
        <v>1.2</v>
      </c>
      <c r="I849" s="167">
        <f t="shared" si="27"/>
        <v>0.54791999999999996</v>
      </c>
      <c r="J849" s="168" t="s">
        <v>1227</v>
      </c>
      <c r="K849" s="169" t="s">
        <v>1229</v>
      </c>
      <c r="L849" s="170"/>
    </row>
    <row r="850" spans="1:12" ht="11.25" customHeight="1">
      <c r="A850" s="151" t="s">
        <v>1013</v>
      </c>
      <c r="B850" s="151" t="s">
        <v>1797</v>
      </c>
      <c r="C850" s="171">
        <v>3.19</v>
      </c>
      <c r="D850" s="172">
        <v>0.61160000000000003</v>
      </c>
      <c r="E850" s="172">
        <v>0.61160000000000003</v>
      </c>
      <c r="F850" s="173">
        <v>1</v>
      </c>
      <c r="G850" s="172">
        <f t="shared" si="26"/>
        <v>0.61160000000000003</v>
      </c>
      <c r="H850" s="171">
        <v>1.2</v>
      </c>
      <c r="I850" s="174">
        <f t="shared" si="27"/>
        <v>0.73392000000000002</v>
      </c>
      <c r="J850" s="175" t="s">
        <v>1227</v>
      </c>
      <c r="K850" s="176" t="s">
        <v>1229</v>
      </c>
      <c r="L850" s="170"/>
    </row>
    <row r="851" spans="1:12" ht="11.25" customHeight="1">
      <c r="A851" s="151" t="s">
        <v>1014</v>
      </c>
      <c r="B851" s="151" t="s">
        <v>1797</v>
      </c>
      <c r="C851" s="171">
        <v>5.28</v>
      </c>
      <c r="D851" s="172">
        <v>0.92810000000000004</v>
      </c>
      <c r="E851" s="172">
        <v>0.92810000000000004</v>
      </c>
      <c r="F851" s="173">
        <v>1</v>
      </c>
      <c r="G851" s="172">
        <f t="shared" si="26"/>
        <v>0.92810000000000004</v>
      </c>
      <c r="H851" s="171">
        <v>1.2</v>
      </c>
      <c r="I851" s="174">
        <f t="shared" si="27"/>
        <v>1.11372</v>
      </c>
      <c r="J851" s="175" t="s">
        <v>1227</v>
      </c>
      <c r="K851" s="176" t="s">
        <v>1229</v>
      </c>
      <c r="L851" s="170"/>
    </row>
    <row r="852" spans="1:12" ht="11.25" customHeight="1">
      <c r="A852" s="177" t="s">
        <v>1015</v>
      </c>
      <c r="B852" s="177" t="s">
        <v>1797</v>
      </c>
      <c r="C852" s="178">
        <v>9.1300000000000008</v>
      </c>
      <c r="D852" s="179">
        <v>1.6258999999999999</v>
      </c>
      <c r="E852" s="179">
        <v>1.6258999999999999</v>
      </c>
      <c r="F852" s="180">
        <v>1</v>
      </c>
      <c r="G852" s="179">
        <f t="shared" si="26"/>
        <v>1.6258999999999999</v>
      </c>
      <c r="H852" s="178">
        <v>1.2</v>
      </c>
      <c r="I852" s="181">
        <f t="shared" si="27"/>
        <v>1.9510799999999999</v>
      </c>
      <c r="J852" s="182" t="s">
        <v>1227</v>
      </c>
      <c r="K852" s="183" t="s">
        <v>1229</v>
      </c>
      <c r="L852" s="170"/>
    </row>
    <row r="853" spans="1:12" ht="11.25" customHeight="1">
      <c r="A853" s="163" t="s">
        <v>1355</v>
      </c>
      <c r="B853" s="163" t="s">
        <v>1543</v>
      </c>
      <c r="C853" s="164">
        <v>2.58</v>
      </c>
      <c r="D853" s="165">
        <v>0.46410000000000001</v>
      </c>
      <c r="E853" s="165">
        <v>0.46410000000000001</v>
      </c>
      <c r="F853" s="166">
        <v>1</v>
      </c>
      <c r="G853" s="165">
        <f t="shared" si="26"/>
        <v>0.46410000000000001</v>
      </c>
      <c r="H853" s="164">
        <v>1.2</v>
      </c>
      <c r="I853" s="167">
        <f t="shared" si="27"/>
        <v>0.55691999999999997</v>
      </c>
      <c r="J853" s="168" t="s">
        <v>1227</v>
      </c>
      <c r="K853" s="169" t="s">
        <v>1229</v>
      </c>
      <c r="L853" s="170"/>
    </row>
    <row r="854" spans="1:12" ht="11.25" customHeight="1">
      <c r="A854" s="151" t="s">
        <v>1356</v>
      </c>
      <c r="B854" s="151" t="s">
        <v>1543</v>
      </c>
      <c r="C854" s="171">
        <v>3.7</v>
      </c>
      <c r="D854" s="172">
        <v>0.63180000000000003</v>
      </c>
      <c r="E854" s="172">
        <v>0.63180000000000003</v>
      </c>
      <c r="F854" s="173">
        <v>1</v>
      </c>
      <c r="G854" s="172">
        <f t="shared" si="26"/>
        <v>0.63180000000000003</v>
      </c>
      <c r="H854" s="171">
        <v>1.2</v>
      </c>
      <c r="I854" s="174">
        <f t="shared" si="27"/>
        <v>0.75815999999999995</v>
      </c>
      <c r="J854" s="175" t="s">
        <v>1227</v>
      </c>
      <c r="K854" s="176" t="s">
        <v>1229</v>
      </c>
      <c r="L854" s="170"/>
    </row>
    <row r="855" spans="1:12" ht="11.25" customHeight="1">
      <c r="A855" s="151" t="s">
        <v>1357</v>
      </c>
      <c r="B855" s="151" t="s">
        <v>1543</v>
      </c>
      <c r="C855" s="171">
        <v>6.23</v>
      </c>
      <c r="D855" s="172">
        <v>1.0276000000000001</v>
      </c>
      <c r="E855" s="172">
        <v>1.0276000000000001</v>
      </c>
      <c r="F855" s="173">
        <v>1</v>
      </c>
      <c r="G855" s="172">
        <f t="shared" si="26"/>
        <v>1.0276000000000001</v>
      </c>
      <c r="H855" s="171">
        <v>1.2</v>
      </c>
      <c r="I855" s="174">
        <f t="shared" si="27"/>
        <v>1.23312</v>
      </c>
      <c r="J855" s="175" t="s">
        <v>1227</v>
      </c>
      <c r="K855" s="176" t="s">
        <v>1229</v>
      </c>
      <c r="L855" s="170"/>
    </row>
    <row r="856" spans="1:12" ht="11.25" customHeight="1">
      <c r="A856" s="177" t="s">
        <v>1358</v>
      </c>
      <c r="B856" s="177" t="s">
        <v>1543</v>
      </c>
      <c r="C856" s="178">
        <v>10.57</v>
      </c>
      <c r="D856" s="179">
        <v>1.9739</v>
      </c>
      <c r="E856" s="179">
        <v>1.9739</v>
      </c>
      <c r="F856" s="180">
        <v>1</v>
      </c>
      <c r="G856" s="179">
        <f t="shared" si="26"/>
        <v>1.9739</v>
      </c>
      <c r="H856" s="178">
        <v>1.2</v>
      </c>
      <c r="I856" s="181">
        <f t="shared" si="27"/>
        <v>2.3686799999999999</v>
      </c>
      <c r="J856" s="182" t="s">
        <v>1227</v>
      </c>
      <c r="K856" s="183" t="s">
        <v>1229</v>
      </c>
      <c r="L856" s="170"/>
    </row>
    <row r="857" spans="1:12" ht="11.25" customHeight="1">
      <c r="A857" s="163" t="s">
        <v>1359</v>
      </c>
      <c r="B857" s="163" t="s">
        <v>1544</v>
      </c>
      <c r="C857" s="164">
        <v>2.31</v>
      </c>
      <c r="D857" s="165">
        <v>0.44550000000000001</v>
      </c>
      <c r="E857" s="165">
        <v>0.44550000000000001</v>
      </c>
      <c r="F857" s="166">
        <v>1</v>
      </c>
      <c r="G857" s="165">
        <f t="shared" si="26"/>
        <v>0.44550000000000001</v>
      </c>
      <c r="H857" s="164">
        <v>1.2</v>
      </c>
      <c r="I857" s="167">
        <f t="shared" si="27"/>
        <v>0.53459999999999996</v>
      </c>
      <c r="J857" s="168" t="s">
        <v>1227</v>
      </c>
      <c r="K857" s="169" t="s">
        <v>1229</v>
      </c>
      <c r="L857" s="170"/>
    </row>
    <row r="858" spans="1:12" ht="11.25" customHeight="1">
      <c r="A858" s="151" t="s">
        <v>1360</v>
      </c>
      <c r="B858" s="151" t="s">
        <v>1544</v>
      </c>
      <c r="C858" s="171">
        <v>3.28</v>
      </c>
      <c r="D858" s="172">
        <v>0.56989999999999996</v>
      </c>
      <c r="E858" s="172">
        <v>0.56989999999999996</v>
      </c>
      <c r="F858" s="173">
        <v>1</v>
      </c>
      <c r="G858" s="172">
        <f t="shared" si="26"/>
        <v>0.56989999999999996</v>
      </c>
      <c r="H858" s="171">
        <v>1.2</v>
      </c>
      <c r="I858" s="174">
        <f t="shared" si="27"/>
        <v>0.68388000000000004</v>
      </c>
      <c r="J858" s="175" t="s">
        <v>1227</v>
      </c>
      <c r="K858" s="176" t="s">
        <v>1229</v>
      </c>
      <c r="L858" s="170"/>
    </row>
    <row r="859" spans="1:12" ht="11.25" customHeight="1">
      <c r="A859" s="151" t="s">
        <v>1361</v>
      </c>
      <c r="B859" s="151" t="s">
        <v>1544</v>
      </c>
      <c r="C859" s="171">
        <v>5.28</v>
      </c>
      <c r="D859" s="172">
        <v>0.94620000000000004</v>
      </c>
      <c r="E859" s="172">
        <v>0.94620000000000004</v>
      </c>
      <c r="F859" s="173">
        <v>1</v>
      </c>
      <c r="G859" s="172">
        <f t="shared" si="26"/>
        <v>0.94620000000000004</v>
      </c>
      <c r="H859" s="171">
        <v>1.2</v>
      </c>
      <c r="I859" s="174">
        <f t="shared" si="27"/>
        <v>1.13544</v>
      </c>
      <c r="J859" s="175" t="s">
        <v>1227</v>
      </c>
      <c r="K859" s="176" t="s">
        <v>1229</v>
      </c>
      <c r="L859" s="170"/>
    </row>
    <row r="860" spans="1:12" ht="11.25" customHeight="1">
      <c r="A860" s="177" t="s">
        <v>1362</v>
      </c>
      <c r="B860" s="177" t="s">
        <v>1544</v>
      </c>
      <c r="C860" s="178">
        <v>9.5</v>
      </c>
      <c r="D860" s="179">
        <v>1.6838</v>
      </c>
      <c r="E860" s="179">
        <v>1.6838</v>
      </c>
      <c r="F860" s="180">
        <v>1</v>
      </c>
      <c r="G860" s="179">
        <f t="shared" si="26"/>
        <v>1.6838</v>
      </c>
      <c r="H860" s="178">
        <v>1.2</v>
      </c>
      <c r="I860" s="181">
        <f t="shared" si="27"/>
        <v>2.0205600000000001</v>
      </c>
      <c r="J860" s="182" t="s">
        <v>1227</v>
      </c>
      <c r="K860" s="183" t="s">
        <v>1229</v>
      </c>
      <c r="L860" s="170"/>
    </row>
    <row r="861" spans="1:12" ht="11.25" customHeight="1">
      <c r="A861" s="163" t="s">
        <v>1016</v>
      </c>
      <c r="B861" s="163" t="s">
        <v>1545</v>
      </c>
      <c r="C861" s="164">
        <v>1.74</v>
      </c>
      <c r="D861" s="165">
        <v>0.71140000000000003</v>
      </c>
      <c r="E861" s="165">
        <v>0.71140000000000003</v>
      </c>
      <c r="F861" s="166">
        <v>1</v>
      </c>
      <c r="G861" s="165">
        <f t="shared" si="26"/>
        <v>0.71140000000000003</v>
      </c>
      <c r="H861" s="164">
        <v>1.2</v>
      </c>
      <c r="I861" s="167">
        <f t="shared" si="27"/>
        <v>0.85367999999999999</v>
      </c>
      <c r="J861" s="168" t="s">
        <v>1227</v>
      </c>
      <c r="K861" s="169" t="s">
        <v>1229</v>
      </c>
      <c r="L861" s="170"/>
    </row>
    <row r="862" spans="1:12" ht="11.25" customHeight="1">
      <c r="A862" s="151" t="s">
        <v>1017</v>
      </c>
      <c r="B862" s="151" t="s">
        <v>1545</v>
      </c>
      <c r="C862" s="171">
        <v>3.4</v>
      </c>
      <c r="D862" s="172">
        <v>0.99909999999999999</v>
      </c>
      <c r="E862" s="172">
        <v>0.99909999999999999</v>
      </c>
      <c r="F862" s="173">
        <v>1</v>
      </c>
      <c r="G862" s="172">
        <f t="shared" si="26"/>
        <v>0.99909999999999999</v>
      </c>
      <c r="H862" s="171">
        <v>1.2</v>
      </c>
      <c r="I862" s="174">
        <f t="shared" si="27"/>
        <v>1.19892</v>
      </c>
      <c r="J862" s="175" t="s">
        <v>1227</v>
      </c>
      <c r="K862" s="176" t="s">
        <v>1229</v>
      </c>
      <c r="L862" s="170"/>
    </row>
    <row r="863" spans="1:12" ht="11.25" customHeight="1">
      <c r="A863" s="151" t="s">
        <v>1018</v>
      </c>
      <c r="B863" s="151" t="s">
        <v>1545</v>
      </c>
      <c r="C863" s="171">
        <v>7.03</v>
      </c>
      <c r="D863" s="172">
        <v>1.627</v>
      </c>
      <c r="E863" s="172">
        <v>1.627</v>
      </c>
      <c r="F863" s="173">
        <v>1</v>
      </c>
      <c r="G863" s="172">
        <f t="shared" si="26"/>
        <v>1.627</v>
      </c>
      <c r="H863" s="171">
        <v>1.2</v>
      </c>
      <c r="I863" s="174">
        <f t="shared" si="27"/>
        <v>1.9523999999999999</v>
      </c>
      <c r="J863" s="175" t="s">
        <v>1227</v>
      </c>
      <c r="K863" s="176" t="s">
        <v>1229</v>
      </c>
      <c r="L863" s="170"/>
    </row>
    <row r="864" spans="1:12" ht="11.25" customHeight="1">
      <c r="A864" s="177" t="s">
        <v>1019</v>
      </c>
      <c r="B864" s="177" t="s">
        <v>1545</v>
      </c>
      <c r="C864" s="178">
        <v>10.75</v>
      </c>
      <c r="D864" s="179">
        <v>2.4508999999999999</v>
      </c>
      <c r="E864" s="179">
        <v>2.4508999999999999</v>
      </c>
      <c r="F864" s="180">
        <v>1</v>
      </c>
      <c r="G864" s="179">
        <f t="shared" si="26"/>
        <v>2.4508999999999999</v>
      </c>
      <c r="H864" s="178">
        <v>1.2</v>
      </c>
      <c r="I864" s="181">
        <f t="shared" si="27"/>
        <v>2.9410799999999999</v>
      </c>
      <c r="J864" s="182" t="s">
        <v>1227</v>
      </c>
      <c r="K864" s="183" t="s">
        <v>1229</v>
      </c>
      <c r="L864" s="170"/>
    </row>
    <row r="865" spans="1:12" ht="11.25" customHeight="1">
      <c r="A865" s="163" t="s">
        <v>1020</v>
      </c>
      <c r="B865" s="163" t="s">
        <v>1798</v>
      </c>
      <c r="C865" s="164">
        <v>2.0299999999999998</v>
      </c>
      <c r="D865" s="165">
        <v>0.80640000000000001</v>
      </c>
      <c r="E865" s="165">
        <v>0.80640000000000001</v>
      </c>
      <c r="F865" s="166">
        <v>1</v>
      </c>
      <c r="G865" s="165">
        <f t="shared" si="26"/>
        <v>0.80640000000000001</v>
      </c>
      <c r="H865" s="164">
        <v>1.2</v>
      </c>
      <c r="I865" s="167">
        <f t="shared" si="27"/>
        <v>0.96767999999999998</v>
      </c>
      <c r="J865" s="168" t="s">
        <v>1227</v>
      </c>
      <c r="K865" s="169" t="s">
        <v>1229</v>
      </c>
      <c r="L865" s="170"/>
    </row>
    <row r="866" spans="1:12" ht="11.25" customHeight="1">
      <c r="A866" s="151" t="s">
        <v>1021</v>
      </c>
      <c r="B866" s="151" t="s">
        <v>1798</v>
      </c>
      <c r="C866" s="171">
        <v>4.0999999999999996</v>
      </c>
      <c r="D866" s="172">
        <v>1.2398</v>
      </c>
      <c r="E866" s="172">
        <v>1.2398</v>
      </c>
      <c r="F866" s="173">
        <v>1</v>
      </c>
      <c r="G866" s="172">
        <f t="shared" si="26"/>
        <v>1.2398</v>
      </c>
      <c r="H866" s="171">
        <v>1.2</v>
      </c>
      <c r="I866" s="174">
        <f t="shared" si="27"/>
        <v>1.48776</v>
      </c>
      <c r="J866" s="175" t="s">
        <v>1227</v>
      </c>
      <c r="K866" s="176" t="s">
        <v>1229</v>
      </c>
      <c r="L866" s="170"/>
    </row>
    <row r="867" spans="1:12" ht="11.25" customHeight="1">
      <c r="A867" s="151" t="s">
        <v>1022</v>
      </c>
      <c r="B867" s="151" t="s">
        <v>1798</v>
      </c>
      <c r="C867" s="171">
        <v>8.65</v>
      </c>
      <c r="D867" s="172">
        <v>1.9363999999999999</v>
      </c>
      <c r="E867" s="172">
        <v>1.9363999999999999</v>
      </c>
      <c r="F867" s="173">
        <v>1</v>
      </c>
      <c r="G867" s="172">
        <f t="shared" si="26"/>
        <v>1.9363999999999999</v>
      </c>
      <c r="H867" s="171">
        <v>1.2</v>
      </c>
      <c r="I867" s="174">
        <f t="shared" si="27"/>
        <v>2.32368</v>
      </c>
      <c r="J867" s="175" t="s">
        <v>1227</v>
      </c>
      <c r="K867" s="176" t="s">
        <v>1229</v>
      </c>
      <c r="L867" s="170"/>
    </row>
    <row r="868" spans="1:12" ht="11.25" customHeight="1">
      <c r="A868" s="177" t="s">
        <v>1023</v>
      </c>
      <c r="B868" s="177" t="s">
        <v>1798</v>
      </c>
      <c r="C868" s="178">
        <v>14.61</v>
      </c>
      <c r="D868" s="179">
        <v>3.1709999999999998</v>
      </c>
      <c r="E868" s="179">
        <v>3.1709999999999998</v>
      </c>
      <c r="F868" s="180">
        <v>1</v>
      </c>
      <c r="G868" s="179">
        <f t="shared" si="26"/>
        <v>3.1709999999999998</v>
      </c>
      <c r="H868" s="178">
        <v>1.2</v>
      </c>
      <c r="I868" s="181">
        <f t="shared" si="27"/>
        <v>3.8052000000000001</v>
      </c>
      <c r="J868" s="182" t="s">
        <v>1227</v>
      </c>
      <c r="K868" s="183" t="s">
        <v>1229</v>
      </c>
      <c r="L868" s="170"/>
    </row>
    <row r="869" spans="1:12" ht="11.25" customHeight="1">
      <c r="A869" s="163" t="s">
        <v>1024</v>
      </c>
      <c r="B869" s="163" t="s">
        <v>1799</v>
      </c>
      <c r="C869" s="164">
        <v>2.14</v>
      </c>
      <c r="D869" s="165">
        <v>1.0838000000000001</v>
      </c>
      <c r="E869" s="165">
        <v>1.0838000000000001</v>
      </c>
      <c r="F869" s="166">
        <v>1</v>
      </c>
      <c r="G869" s="165">
        <f t="shared" si="26"/>
        <v>1.0838000000000001</v>
      </c>
      <c r="H869" s="164">
        <v>1.2</v>
      </c>
      <c r="I869" s="167">
        <f t="shared" si="27"/>
        <v>1.3005599999999999</v>
      </c>
      <c r="J869" s="168" t="s">
        <v>1227</v>
      </c>
      <c r="K869" s="169" t="s">
        <v>1229</v>
      </c>
      <c r="L869" s="170"/>
    </row>
    <row r="870" spans="1:12" ht="11.25" customHeight="1">
      <c r="A870" s="151" t="s">
        <v>1025</v>
      </c>
      <c r="B870" s="151" t="s">
        <v>1799</v>
      </c>
      <c r="C870" s="171">
        <v>3.93</v>
      </c>
      <c r="D870" s="172">
        <v>1.3249</v>
      </c>
      <c r="E870" s="172">
        <v>1.3249</v>
      </c>
      <c r="F870" s="173">
        <v>1</v>
      </c>
      <c r="G870" s="172">
        <f t="shared" si="26"/>
        <v>1.3249</v>
      </c>
      <c r="H870" s="171">
        <v>1.2</v>
      </c>
      <c r="I870" s="174">
        <f t="shared" si="27"/>
        <v>1.58988</v>
      </c>
      <c r="J870" s="175" t="s">
        <v>1227</v>
      </c>
      <c r="K870" s="176" t="s">
        <v>1229</v>
      </c>
      <c r="L870" s="170"/>
    </row>
    <row r="871" spans="1:12" ht="11.25" customHeight="1">
      <c r="A871" s="151" t="s">
        <v>1026</v>
      </c>
      <c r="B871" s="151" t="s">
        <v>1799</v>
      </c>
      <c r="C871" s="171">
        <v>8.6300000000000008</v>
      </c>
      <c r="D871" s="172">
        <v>2.0449000000000002</v>
      </c>
      <c r="E871" s="172">
        <v>2.0449000000000002</v>
      </c>
      <c r="F871" s="173">
        <v>1</v>
      </c>
      <c r="G871" s="172">
        <f t="shared" si="26"/>
        <v>2.0449000000000002</v>
      </c>
      <c r="H871" s="171">
        <v>1.2</v>
      </c>
      <c r="I871" s="174">
        <f t="shared" si="27"/>
        <v>2.4538799999999998</v>
      </c>
      <c r="J871" s="175" t="s">
        <v>1227</v>
      </c>
      <c r="K871" s="176" t="s">
        <v>1229</v>
      </c>
      <c r="L871" s="170"/>
    </row>
    <row r="872" spans="1:12" ht="11.25" customHeight="1">
      <c r="A872" s="177" t="s">
        <v>1027</v>
      </c>
      <c r="B872" s="177" t="s">
        <v>1799</v>
      </c>
      <c r="C872" s="178">
        <v>18.260000000000002</v>
      </c>
      <c r="D872" s="179">
        <v>3.5442999999999998</v>
      </c>
      <c r="E872" s="179">
        <v>3.5442999999999998</v>
      </c>
      <c r="F872" s="180">
        <v>1</v>
      </c>
      <c r="G872" s="179">
        <f t="shared" si="26"/>
        <v>3.5442999999999998</v>
      </c>
      <c r="H872" s="178">
        <v>1.2</v>
      </c>
      <c r="I872" s="181">
        <f t="shared" si="27"/>
        <v>4.2531600000000003</v>
      </c>
      <c r="J872" s="182" t="s">
        <v>1227</v>
      </c>
      <c r="K872" s="183" t="s">
        <v>1229</v>
      </c>
      <c r="L872" s="170"/>
    </row>
    <row r="873" spans="1:12" ht="11.25" customHeight="1">
      <c r="A873" s="163" t="s">
        <v>1800</v>
      </c>
      <c r="B873" s="163" t="s">
        <v>1801</v>
      </c>
      <c r="C873" s="164">
        <v>1.36</v>
      </c>
      <c r="D873" s="165">
        <v>1.3473999999999999</v>
      </c>
      <c r="E873" s="165">
        <v>1.3473999999999999</v>
      </c>
      <c r="F873" s="166">
        <v>1</v>
      </c>
      <c r="G873" s="165">
        <f t="shared" si="26"/>
        <v>1.3473999999999999</v>
      </c>
      <c r="H873" s="164">
        <v>1.2</v>
      </c>
      <c r="I873" s="167">
        <f t="shared" si="27"/>
        <v>1.6168800000000001</v>
      </c>
      <c r="J873" s="168" t="s">
        <v>1227</v>
      </c>
      <c r="K873" s="169" t="s">
        <v>1229</v>
      </c>
      <c r="L873" s="170"/>
    </row>
    <row r="874" spans="1:12" ht="11.25" customHeight="1">
      <c r="A874" s="151" t="s">
        <v>1802</v>
      </c>
      <c r="B874" s="151" t="s">
        <v>1801</v>
      </c>
      <c r="C874" s="171">
        <v>2.2599999999999998</v>
      </c>
      <c r="D874" s="172">
        <v>1.5053000000000001</v>
      </c>
      <c r="E874" s="172">
        <v>1.5053000000000001</v>
      </c>
      <c r="F874" s="173">
        <v>1</v>
      </c>
      <c r="G874" s="172">
        <f t="shared" si="26"/>
        <v>1.5053000000000001</v>
      </c>
      <c r="H874" s="171">
        <v>1.2</v>
      </c>
      <c r="I874" s="174">
        <f t="shared" si="27"/>
        <v>1.80636</v>
      </c>
      <c r="J874" s="175" t="s">
        <v>1227</v>
      </c>
      <c r="K874" s="176" t="s">
        <v>1229</v>
      </c>
      <c r="L874" s="170"/>
    </row>
    <row r="875" spans="1:12" ht="11.25" customHeight="1">
      <c r="A875" s="151" t="s">
        <v>1803</v>
      </c>
      <c r="B875" s="151" t="s">
        <v>1801</v>
      </c>
      <c r="C875" s="171">
        <v>5.58</v>
      </c>
      <c r="D875" s="172">
        <v>2.3195000000000001</v>
      </c>
      <c r="E875" s="172">
        <v>2.3195000000000001</v>
      </c>
      <c r="F875" s="173">
        <v>1</v>
      </c>
      <c r="G875" s="172">
        <f t="shared" si="26"/>
        <v>2.3195000000000001</v>
      </c>
      <c r="H875" s="171">
        <v>1.2</v>
      </c>
      <c r="I875" s="174">
        <f t="shared" si="27"/>
        <v>2.7833999999999999</v>
      </c>
      <c r="J875" s="175" t="s">
        <v>1227</v>
      </c>
      <c r="K875" s="176" t="s">
        <v>1229</v>
      </c>
      <c r="L875" s="170"/>
    </row>
    <row r="876" spans="1:12" ht="11.25" customHeight="1">
      <c r="A876" s="177" t="s">
        <v>1804</v>
      </c>
      <c r="B876" s="177" t="s">
        <v>1801</v>
      </c>
      <c r="C876" s="178">
        <v>14.52</v>
      </c>
      <c r="D876" s="179">
        <v>4.7953000000000001</v>
      </c>
      <c r="E876" s="179">
        <v>4.7953000000000001</v>
      </c>
      <c r="F876" s="180">
        <v>1</v>
      </c>
      <c r="G876" s="179">
        <f t="shared" si="26"/>
        <v>4.7953000000000001</v>
      </c>
      <c r="H876" s="178">
        <v>1.2</v>
      </c>
      <c r="I876" s="181">
        <f t="shared" si="27"/>
        <v>5.7543600000000001</v>
      </c>
      <c r="J876" s="182" t="s">
        <v>1227</v>
      </c>
      <c r="K876" s="183" t="s">
        <v>1229</v>
      </c>
      <c r="L876" s="170"/>
    </row>
    <row r="877" spans="1:12" ht="11.25" customHeight="1">
      <c r="A877" s="163" t="s">
        <v>1028</v>
      </c>
      <c r="B877" s="163" t="s">
        <v>1546</v>
      </c>
      <c r="C877" s="164">
        <v>2.5</v>
      </c>
      <c r="D877" s="165">
        <v>0.52010000000000001</v>
      </c>
      <c r="E877" s="165">
        <v>0.52010000000000001</v>
      </c>
      <c r="F877" s="166">
        <v>1</v>
      </c>
      <c r="G877" s="165">
        <f t="shared" si="26"/>
        <v>0.52010000000000001</v>
      </c>
      <c r="H877" s="164">
        <v>1.2</v>
      </c>
      <c r="I877" s="167">
        <f t="shared" si="27"/>
        <v>0.62412000000000001</v>
      </c>
      <c r="J877" s="168" t="s">
        <v>1227</v>
      </c>
      <c r="K877" s="169" t="s">
        <v>1229</v>
      </c>
      <c r="L877" s="170"/>
    </row>
    <row r="878" spans="1:12" ht="11.25" customHeight="1">
      <c r="A878" s="151" t="s">
        <v>1029</v>
      </c>
      <c r="B878" s="151" t="s">
        <v>1546</v>
      </c>
      <c r="C878" s="171">
        <v>3.85</v>
      </c>
      <c r="D878" s="172">
        <v>0.69120000000000004</v>
      </c>
      <c r="E878" s="172">
        <v>0.69120000000000004</v>
      </c>
      <c r="F878" s="173">
        <v>1</v>
      </c>
      <c r="G878" s="172">
        <f t="shared" si="26"/>
        <v>0.69120000000000004</v>
      </c>
      <c r="H878" s="171">
        <v>1.2</v>
      </c>
      <c r="I878" s="174">
        <f t="shared" si="27"/>
        <v>0.82943999999999996</v>
      </c>
      <c r="J878" s="175" t="s">
        <v>1227</v>
      </c>
      <c r="K878" s="176" t="s">
        <v>1229</v>
      </c>
      <c r="L878" s="170"/>
    </row>
    <row r="879" spans="1:12" ht="11.25" customHeight="1">
      <c r="A879" s="151" t="s">
        <v>1030</v>
      </c>
      <c r="B879" s="151" t="s">
        <v>1546</v>
      </c>
      <c r="C879" s="171">
        <v>6.34</v>
      </c>
      <c r="D879" s="172">
        <v>1.0608</v>
      </c>
      <c r="E879" s="172">
        <v>1.0608</v>
      </c>
      <c r="F879" s="173">
        <v>1</v>
      </c>
      <c r="G879" s="172">
        <f t="shared" si="26"/>
        <v>1.0608</v>
      </c>
      <c r="H879" s="171">
        <v>1.2</v>
      </c>
      <c r="I879" s="174">
        <f t="shared" si="27"/>
        <v>1.2729600000000001</v>
      </c>
      <c r="J879" s="175" t="s">
        <v>1227</v>
      </c>
      <c r="K879" s="176" t="s">
        <v>1229</v>
      </c>
      <c r="L879" s="170"/>
    </row>
    <row r="880" spans="1:12" ht="11.25" customHeight="1">
      <c r="A880" s="177" t="s">
        <v>1031</v>
      </c>
      <c r="B880" s="177" t="s">
        <v>1546</v>
      </c>
      <c r="C880" s="178">
        <v>9.67</v>
      </c>
      <c r="D880" s="179">
        <v>1.6136999999999999</v>
      </c>
      <c r="E880" s="179">
        <v>1.6136999999999999</v>
      </c>
      <c r="F880" s="180">
        <v>1</v>
      </c>
      <c r="G880" s="179">
        <f t="shared" si="26"/>
        <v>1.6136999999999999</v>
      </c>
      <c r="H880" s="178">
        <v>1.2</v>
      </c>
      <c r="I880" s="181">
        <f t="shared" si="27"/>
        <v>1.9364399999999999</v>
      </c>
      <c r="J880" s="182" t="s">
        <v>1227</v>
      </c>
      <c r="K880" s="183" t="s">
        <v>1229</v>
      </c>
      <c r="L880" s="170"/>
    </row>
    <row r="881" spans="1:12" ht="11.25" customHeight="1">
      <c r="A881" s="163" t="s">
        <v>1032</v>
      </c>
      <c r="B881" s="163" t="s">
        <v>1547</v>
      </c>
      <c r="C881" s="164">
        <v>2.4900000000000002</v>
      </c>
      <c r="D881" s="165">
        <v>0.4536</v>
      </c>
      <c r="E881" s="165">
        <v>0.4536</v>
      </c>
      <c r="F881" s="166">
        <v>1</v>
      </c>
      <c r="G881" s="165">
        <f t="shared" si="26"/>
        <v>0.4536</v>
      </c>
      <c r="H881" s="164">
        <v>1.2</v>
      </c>
      <c r="I881" s="167">
        <f t="shared" si="27"/>
        <v>0.54432000000000003</v>
      </c>
      <c r="J881" s="168" t="s">
        <v>1227</v>
      </c>
      <c r="K881" s="169" t="s">
        <v>1229</v>
      </c>
      <c r="L881" s="170"/>
    </row>
    <row r="882" spans="1:12" ht="11.25" customHeight="1">
      <c r="A882" s="151" t="s">
        <v>1033</v>
      </c>
      <c r="B882" s="151" t="s">
        <v>1547</v>
      </c>
      <c r="C882" s="171">
        <v>3.39</v>
      </c>
      <c r="D882" s="172">
        <v>0.60029999999999994</v>
      </c>
      <c r="E882" s="172">
        <v>0.60029999999999994</v>
      </c>
      <c r="F882" s="173">
        <v>1</v>
      </c>
      <c r="G882" s="172">
        <f t="shared" si="26"/>
        <v>0.60029999999999994</v>
      </c>
      <c r="H882" s="171">
        <v>1.2</v>
      </c>
      <c r="I882" s="174">
        <f t="shared" si="27"/>
        <v>0.72036</v>
      </c>
      <c r="J882" s="175" t="s">
        <v>1227</v>
      </c>
      <c r="K882" s="176" t="s">
        <v>1229</v>
      </c>
      <c r="L882" s="170"/>
    </row>
    <row r="883" spans="1:12" ht="11.25" customHeight="1">
      <c r="A883" s="151" t="s">
        <v>1034</v>
      </c>
      <c r="B883" s="151" t="s">
        <v>1547</v>
      </c>
      <c r="C883" s="171">
        <v>5.41</v>
      </c>
      <c r="D883" s="172">
        <v>0.89590000000000003</v>
      </c>
      <c r="E883" s="172">
        <v>0.89590000000000003</v>
      </c>
      <c r="F883" s="173">
        <v>1</v>
      </c>
      <c r="G883" s="172">
        <f t="shared" si="26"/>
        <v>0.89590000000000003</v>
      </c>
      <c r="H883" s="171">
        <v>1.2</v>
      </c>
      <c r="I883" s="174">
        <f t="shared" si="27"/>
        <v>1.07508</v>
      </c>
      <c r="J883" s="175" t="s">
        <v>1227</v>
      </c>
      <c r="K883" s="176" t="s">
        <v>1229</v>
      </c>
      <c r="L883" s="170"/>
    </row>
    <row r="884" spans="1:12" ht="11.25" customHeight="1">
      <c r="A884" s="177" t="s">
        <v>1035</v>
      </c>
      <c r="B884" s="177" t="s">
        <v>1547</v>
      </c>
      <c r="C884" s="178">
        <v>9.4499999999999993</v>
      </c>
      <c r="D884" s="179">
        <v>1.6451</v>
      </c>
      <c r="E884" s="179">
        <v>1.6451</v>
      </c>
      <c r="F884" s="180">
        <v>1</v>
      </c>
      <c r="G884" s="179">
        <f t="shared" si="26"/>
        <v>1.6451</v>
      </c>
      <c r="H884" s="178">
        <v>1.2</v>
      </c>
      <c r="I884" s="181">
        <f t="shared" si="27"/>
        <v>1.9741200000000001</v>
      </c>
      <c r="J884" s="182" t="s">
        <v>1227</v>
      </c>
      <c r="K884" s="183" t="s">
        <v>1229</v>
      </c>
      <c r="L884" s="170"/>
    </row>
    <row r="885" spans="1:12" ht="11.25" customHeight="1">
      <c r="A885" s="163" t="s">
        <v>1036</v>
      </c>
      <c r="B885" s="163" t="s">
        <v>1805</v>
      </c>
      <c r="C885" s="164">
        <v>2.83</v>
      </c>
      <c r="D885" s="165">
        <v>1.3156000000000001</v>
      </c>
      <c r="E885" s="165">
        <v>1.3156000000000001</v>
      </c>
      <c r="F885" s="166">
        <v>1</v>
      </c>
      <c r="G885" s="165">
        <f t="shared" si="26"/>
        <v>1.3156000000000001</v>
      </c>
      <c r="H885" s="164">
        <v>1.2</v>
      </c>
      <c r="I885" s="167">
        <f t="shared" si="27"/>
        <v>1.5787199999999999</v>
      </c>
      <c r="J885" s="168" t="s">
        <v>1227</v>
      </c>
      <c r="K885" s="169" t="s">
        <v>1229</v>
      </c>
      <c r="L885" s="170"/>
    </row>
    <row r="886" spans="1:12" ht="11.25" customHeight="1">
      <c r="A886" s="151" t="s">
        <v>1037</v>
      </c>
      <c r="B886" s="151" t="s">
        <v>1805</v>
      </c>
      <c r="C886" s="171">
        <v>3.94</v>
      </c>
      <c r="D886" s="172">
        <v>1.6016999999999999</v>
      </c>
      <c r="E886" s="172">
        <v>1.6016999999999999</v>
      </c>
      <c r="F886" s="173">
        <v>1</v>
      </c>
      <c r="G886" s="172">
        <f t="shared" si="26"/>
        <v>1.6016999999999999</v>
      </c>
      <c r="H886" s="171">
        <v>1.2</v>
      </c>
      <c r="I886" s="174">
        <f t="shared" si="27"/>
        <v>1.92204</v>
      </c>
      <c r="J886" s="175" t="s">
        <v>1227</v>
      </c>
      <c r="K886" s="176" t="s">
        <v>1229</v>
      </c>
      <c r="L886" s="170"/>
    </row>
    <row r="887" spans="1:12" ht="11.25" customHeight="1">
      <c r="A887" s="151" t="s">
        <v>1038</v>
      </c>
      <c r="B887" s="151" t="s">
        <v>1805</v>
      </c>
      <c r="C887" s="171">
        <v>7.32</v>
      </c>
      <c r="D887" s="172">
        <v>2.3658000000000001</v>
      </c>
      <c r="E887" s="172">
        <v>2.3658000000000001</v>
      </c>
      <c r="F887" s="173">
        <v>1</v>
      </c>
      <c r="G887" s="172">
        <f t="shared" si="26"/>
        <v>2.3658000000000001</v>
      </c>
      <c r="H887" s="171">
        <v>1.2</v>
      </c>
      <c r="I887" s="174">
        <f t="shared" si="27"/>
        <v>2.8389600000000002</v>
      </c>
      <c r="J887" s="175" t="s">
        <v>1227</v>
      </c>
      <c r="K887" s="176" t="s">
        <v>1229</v>
      </c>
      <c r="L887" s="170"/>
    </row>
    <row r="888" spans="1:12" ht="11.25" customHeight="1">
      <c r="A888" s="177" t="s">
        <v>1039</v>
      </c>
      <c r="B888" s="177" t="s">
        <v>1805</v>
      </c>
      <c r="C888" s="178">
        <v>15.1</v>
      </c>
      <c r="D888" s="179">
        <v>4.4328000000000003</v>
      </c>
      <c r="E888" s="179">
        <v>4.4328000000000003</v>
      </c>
      <c r="F888" s="180">
        <v>1</v>
      </c>
      <c r="G888" s="179">
        <f t="shared" si="26"/>
        <v>4.4328000000000003</v>
      </c>
      <c r="H888" s="178">
        <v>1.2</v>
      </c>
      <c r="I888" s="181">
        <f t="shared" si="27"/>
        <v>5.3193599999999996</v>
      </c>
      <c r="J888" s="182" t="s">
        <v>1227</v>
      </c>
      <c r="K888" s="183" t="s">
        <v>1229</v>
      </c>
      <c r="L888" s="170"/>
    </row>
    <row r="889" spans="1:12" ht="11.25" customHeight="1">
      <c r="A889" s="163" t="s">
        <v>1040</v>
      </c>
      <c r="B889" s="163" t="s">
        <v>1806</v>
      </c>
      <c r="C889" s="164">
        <v>2.11</v>
      </c>
      <c r="D889" s="165">
        <v>1.2724</v>
      </c>
      <c r="E889" s="165">
        <v>1.2724</v>
      </c>
      <c r="F889" s="166">
        <v>1</v>
      </c>
      <c r="G889" s="165">
        <f t="shared" si="26"/>
        <v>1.2724</v>
      </c>
      <c r="H889" s="164">
        <v>1.2</v>
      </c>
      <c r="I889" s="167">
        <f t="shared" si="27"/>
        <v>1.52688</v>
      </c>
      <c r="J889" s="168" t="s">
        <v>1227</v>
      </c>
      <c r="K889" s="169" t="s">
        <v>1229</v>
      </c>
      <c r="L889" s="170"/>
    </row>
    <row r="890" spans="1:12" ht="11.25" customHeight="1">
      <c r="A890" s="151" t="s">
        <v>1041</v>
      </c>
      <c r="B890" s="151" t="s">
        <v>1806</v>
      </c>
      <c r="C890" s="171">
        <v>3.11</v>
      </c>
      <c r="D890" s="172">
        <v>1.4933000000000001</v>
      </c>
      <c r="E890" s="172">
        <v>1.4933000000000001</v>
      </c>
      <c r="F890" s="173">
        <v>1</v>
      </c>
      <c r="G890" s="172">
        <f t="shared" si="26"/>
        <v>1.4933000000000001</v>
      </c>
      <c r="H890" s="171">
        <v>1.2</v>
      </c>
      <c r="I890" s="174">
        <f t="shared" si="27"/>
        <v>1.79196</v>
      </c>
      <c r="J890" s="175" t="s">
        <v>1227</v>
      </c>
      <c r="K890" s="176" t="s">
        <v>1229</v>
      </c>
      <c r="L890" s="170"/>
    </row>
    <row r="891" spans="1:12" ht="11.25" customHeight="1">
      <c r="A891" s="151" t="s">
        <v>1042</v>
      </c>
      <c r="B891" s="151" t="s">
        <v>1806</v>
      </c>
      <c r="C891" s="171">
        <v>7.44</v>
      </c>
      <c r="D891" s="172">
        <v>2.3677999999999999</v>
      </c>
      <c r="E891" s="172">
        <v>2.3677999999999999</v>
      </c>
      <c r="F891" s="173">
        <v>1</v>
      </c>
      <c r="G891" s="172">
        <f t="shared" si="26"/>
        <v>2.3677999999999999</v>
      </c>
      <c r="H891" s="171">
        <v>1.2</v>
      </c>
      <c r="I891" s="174">
        <f t="shared" si="27"/>
        <v>2.8413599999999999</v>
      </c>
      <c r="J891" s="175" t="s">
        <v>1227</v>
      </c>
      <c r="K891" s="176" t="s">
        <v>1229</v>
      </c>
      <c r="L891" s="170"/>
    </row>
    <row r="892" spans="1:12" ht="11.25" customHeight="1">
      <c r="A892" s="177" t="s">
        <v>1043</v>
      </c>
      <c r="B892" s="177" t="s">
        <v>1806</v>
      </c>
      <c r="C892" s="178">
        <v>15.11</v>
      </c>
      <c r="D892" s="179">
        <v>4.4111000000000002</v>
      </c>
      <c r="E892" s="179">
        <v>4.4111000000000002</v>
      </c>
      <c r="F892" s="180">
        <v>1</v>
      </c>
      <c r="G892" s="179">
        <f t="shared" si="26"/>
        <v>4.4111000000000002</v>
      </c>
      <c r="H892" s="178">
        <v>1.2</v>
      </c>
      <c r="I892" s="181">
        <f t="shared" si="27"/>
        <v>5.2933199999999996</v>
      </c>
      <c r="J892" s="182" t="s">
        <v>1227</v>
      </c>
      <c r="K892" s="183" t="s">
        <v>1229</v>
      </c>
      <c r="L892" s="170"/>
    </row>
    <row r="893" spans="1:12" ht="11.25" customHeight="1">
      <c r="A893" s="163" t="s">
        <v>1044</v>
      </c>
      <c r="B893" s="163" t="s">
        <v>1807</v>
      </c>
      <c r="C893" s="164">
        <v>1.83</v>
      </c>
      <c r="D893" s="165">
        <v>0.9708</v>
      </c>
      <c r="E893" s="165">
        <v>0.9708</v>
      </c>
      <c r="F893" s="166">
        <v>1</v>
      </c>
      <c r="G893" s="165">
        <f t="shared" si="26"/>
        <v>0.9708</v>
      </c>
      <c r="H893" s="164">
        <v>1.2</v>
      </c>
      <c r="I893" s="167">
        <f t="shared" si="27"/>
        <v>1.16496</v>
      </c>
      <c r="J893" s="168" t="s">
        <v>1227</v>
      </c>
      <c r="K893" s="169" t="s">
        <v>1229</v>
      </c>
      <c r="L893" s="170"/>
    </row>
    <row r="894" spans="1:12" ht="11.25" customHeight="1">
      <c r="A894" s="151" t="s">
        <v>1045</v>
      </c>
      <c r="B894" s="151" t="s">
        <v>1807</v>
      </c>
      <c r="C894" s="171">
        <v>2.72</v>
      </c>
      <c r="D894" s="172">
        <v>1.1993</v>
      </c>
      <c r="E894" s="172">
        <v>1.1993</v>
      </c>
      <c r="F894" s="173">
        <v>1</v>
      </c>
      <c r="G894" s="172">
        <f t="shared" si="26"/>
        <v>1.1993</v>
      </c>
      <c r="H894" s="171">
        <v>1.2</v>
      </c>
      <c r="I894" s="174">
        <f t="shared" si="27"/>
        <v>1.43916</v>
      </c>
      <c r="J894" s="175" t="s">
        <v>1227</v>
      </c>
      <c r="K894" s="176" t="s">
        <v>1229</v>
      </c>
      <c r="L894" s="170"/>
    </row>
    <row r="895" spans="1:12" ht="11.25" customHeight="1">
      <c r="A895" s="151" t="s">
        <v>1046</v>
      </c>
      <c r="B895" s="151" t="s">
        <v>1807</v>
      </c>
      <c r="C895" s="171">
        <v>5.84</v>
      </c>
      <c r="D895" s="172">
        <v>1.8886000000000001</v>
      </c>
      <c r="E895" s="172">
        <v>1.8886000000000001</v>
      </c>
      <c r="F895" s="173">
        <v>1</v>
      </c>
      <c r="G895" s="172">
        <f t="shared" si="26"/>
        <v>1.8886000000000001</v>
      </c>
      <c r="H895" s="171">
        <v>1.2</v>
      </c>
      <c r="I895" s="174">
        <f t="shared" si="27"/>
        <v>2.2663199999999999</v>
      </c>
      <c r="J895" s="175" t="s">
        <v>1227</v>
      </c>
      <c r="K895" s="176" t="s">
        <v>1229</v>
      </c>
      <c r="L895" s="170"/>
    </row>
    <row r="896" spans="1:12" ht="11.25" customHeight="1">
      <c r="A896" s="177" t="s">
        <v>1047</v>
      </c>
      <c r="B896" s="177" t="s">
        <v>1807</v>
      </c>
      <c r="C896" s="178">
        <v>13.13</v>
      </c>
      <c r="D896" s="179">
        <v>3.5400999999999998</v>
      </c>
      <c r="E896" s="179">
        <v>3.5400999999999998</v>
      </c>
      <c r="F896" s="180">
        <v>1</v>
      </c>
      <c r="G896" s="179">
        <f t="shared" si="26"/>
        <v>3.5400999999999998</v>
      </c>
      <c r="H896" s="178">
        <v>1.2</v>
      </c>
      <c r="I896" s="181">
        <f t="shared" si="27"/>
        <v>4.2481200000000001</v>
      </c>
      <c r="J896" s="182" t="s">
        <v>1227</v>
      </c>
      <c r="K896" s="183" t="s">
        <v>1229</v>
      </c>
      <c r="L896" s="170"/>
    </row>
    <row r="897" spans="1:12" ht="11.25" customHeight="1">
      <c r="A897" s="163" t="s">
        <v>1048</v>
      </c>
      <c r="B897" s="163" t="s">
        <v>1808</v>
      </c>
      <c r="C897" s="164">
        <v>1.6</v>
      </c>
      <c r="D897" s="165">
        <v>0.91859999999999997</v>
      </c>
      <c r="E897" s="165">
        <v>0.91859999999999997</v>
      </c>
      <c r="F897" s="166">
        <v>1</v>
      </c>
      <c r="G897" s="165">
        <f t="shared" si="26"/>
        <v>0.91859999999999997</v>
      </c>
      <c r="H897" s="164">
        <v>1.2</v>
      </c>
      <c r="I897" s="167">
        <f t="shared" si="27"/>
        <v>1.10232</v>
      </c>
      <c r="J897" s="168" t="s">
        <v>1227</v>
      </c>
      <c r="K897" s="169" t="s">
        <v>1229</v>
      </c>
      <c r="L897" s="170"/>
    </row>
    <row r="898" spans="1:12" ht="11.25" customHeight="1">
      <c r="A898" s="151" t="s">
        <v>1049</v>
      </c>
      <c r="B898" s="151" t="s">
        <v>1808</v>
      </c>
      <c r="C898" s="171">
        <v>2.17</v>
      </c>
      <c r="D898" s="172">
        <v>1.3435999999999999</v>
      </c>
      <c r="E898" s="172">
        <v>1.3435999999999999</v>
      </c>
      <c r="F898" s="173">
        <v>1</v>
      </c>
      <c r="G898" s="172">
        <f t="shared" si="26"/>
        <v>1.3435999999999999</v>
      </c>
      <c r="H898" s="171">
        <v>1.2</v>
      </c>
      <c r="I898" s="174">
        <f t="shared" si="27"/>
        <v>1.61232</v>
      </c>
      <c r="J898" s="175" t="s">
        <v>1227</v>
      </c>
      <c r="K898" s="176" t="s">
        <v>1229</v>
      </c>
      <c r="L898" s="170"/>
    </row>
    <row r="899" spans="1:12" ht="11.25" customHeight="1">
      <c r="A899" s="151" t="s">
        <v>1050</v>
      </c>
      <c r="B899" s="151" t="s">
        <v>1808</v>
      </c>
      <c r="C899" s="171">
        <v>5.0599999999999996</v>
      </c>
      <c r="D899" s="172">
        <v>1.7675000000000001</v>
      </c>
      <c r="E899" s="172">
        <v>1.7675000000000001</v>
      </c>
      <c r="F899" s="173">
        <v>1</v>
      </c>
      <c r="G899" s="172">
        <f t="shared" si="26"/>
        <v>1.7675000000000001</v>
      </c>
      <c r="H899" s="171">
        <v>1.2</v>
      </c>
      <c r="I899" s="174">
        <f t="shared" si="27"/>
        <v>2.121</v>
      </c>
      <c r="J899" s="175" t="s">
        <v>1227</v>
      </c>
      <c r="K899" s="176" t="s">
        <v>1229</v>
      </c>
      <c r="L899" s="170"/>
    </row>
    <row r="900" spans="1:12" ht="11.25" customHeight="1">
      <c r="A900" s="177" t="s">
        <v>1051</v>
      </c>
      <c r="B900" s="177" t="s">
        <v>1808</v>
      </c>
      <c r="C900" s="178">
        <v>12</v>
      </c>
      <c r="D900" s="179">
        <v>3.2621000000000002</v>
      </c>
      <c r="E900" s="179">
        <v>3.2621000000000002</v>
      </c>
      <c r="F900" s="180">
        <v>1</v>
      </c>
      <c r="G900" s="179">
        <f t="shared" si="26"/>
        <v>3.2621000000000002</v>
      </c>
      <c r="H900" s="178">
        <v>1.2</v>
      </c>
      <c r="I900" s="181">
        <f t="shared" si="27"/>
        <v>3.91452</v>
      </c>
      <c r="J900" s="182" t="s">
        <v>1227</v>
      </c>
      <c r="K900" s="183" t="s">
        <v>1229</v>
      </c>
      <c r="L900" s="170"/>
    </row>
    <row r="901" spans="1:12" ht="11.25" customHeight="1">
      <c r="A901" s="163" t="s">
        <v>1052</v>
      </c>
      <c r="B901" s="163" t="s">
        <v>1809</v>
      </c>
      <c r="C901" s="164">
        <v>1.98</v>
      </c>
      <c r="D901" s="165">
        <v>0.71319999999999995</v>
      </c>
      <c r="E901" s="165">
        <v>0.71319999999999995</v>
      </c>
      <c r="F901" s="166">
        <v>1</v>
      </c>
      <c r="G901" s="165">
        <f t="shared" si="26"/>
        <v>0.71319999999999995</v>
      </c>
      <c r="H901" s="164">
        <v>1.2</v>
      </c>
      <c r="I901" s="167">
        <f t="shared" si="27"/>
        <v>0.85584000000000005</v>
      </c>
      <c r="J901" s="168" t="s">
        <v>1227</v>
      </c>
      <c r="K901" s="169" t="s">
        <v>1229</v>
      </c>
      <c r="L901" s="170"/>
    </row>
    <row r="902" spans="1:12" ht="11.25" customHeight="1">
      <c r="A902" s="151" t="s">
        <v>1053</v>
      </c>
      <c r="B902" s="151" t="s">
        <v>1809</v>
      </c>
      <c r="C902" s="171">
        <v>3.72</v>
      </c>
      <c r="D902" s="172">
        <v>0.98540000000000005</v>
      </c>
      <c r="E902" s="172">
        <v>0.98540000000000005</v>
      </c>
      <c r="F902" s="173">
        <v>1</v>
      </c>
      <c r="G902" s="172">
        <f t="shared" si="26"/>
        <v>0.98540000000000005</v>
      </c>
      <c r="H902" s="171">
        <v>1.2</v>
      </c>
      <c r="I902" s="174">
        <f t="shared" si="27"/>
        <v>1.18248</v>
      </c>
      <c r="J902" s="175" t="s">
        <v>1227</v>
      </c>
      <c r="K902" s="176" t="s">
        <v>1229</v>
      </c>
      <c r="L902" s="170"/>
    </row>
    <row r="903" spans="1:12" ht="11.25" customHeight="1">
      <c r="A903" s="151" t="s">
        <v>1054</v>
      </c>
      <c r="B903" s="151" t="s">
        <v>1809</v>
      </c>
      <c r="C903" s="171">
        <v>7.06</v>
      </c>
      <c r="D903" s="172">
        <v>1.4825999999999999</v>
      </c>
      <c r="E903" s="172">
        <v>1.4825999999999999</v>
      </c>
      <c r="F903" s="173">
        <v>1</v>
      </c>
      <c r="G903" s="172">
        <f t="shared" si="26"/>
        <v>1.4825999999999999</v>
      </c>
      <c r="H903" s="171">
        <v>1.2</v>
      </c>
      <c r="I903" s="174">
        <f t="shared" si="27"/>
        <v>1.77912</v>
      </c>
      <c r="J903" s="175" t="s">
        <v>1227</v>
      </c>
      <c r="K903" s="176" t="s">
        <v>1229</v>
      </c>
      <c r="L903" s="170"/>
    </row>
    <row r="904" spans="1:12" ht="11.25" customHeight="1">
      <c r="A904" s="177" t="s">
        <v>1055</v>
      </c>
      <c r="B904" s="177" t="s">
        <v>1809</v>
      </c>
      <c r="C904" s="178">
        <v>11.81</v>
      </c>
      <c r="D904" s="179">
        <v>2.5375999999999999</v>
      </c>
      <c r="E904" s="179">
        <v>2.5375999999999999</v>
      </c>
      <c r="F904" s="180">
        <v>1</v>
      </c>
      <c r="G904" s="179">
        <f t="shared" si="26"/>
        <v>2.5375999999999999</v>
      </c>
      <c r="H904" s="178">
        <v>1.2</v>
      </c>
      <c r="I904" s="181">
        <f t="shared" si="27"/>
        <v>3.0451199999999998</v>
      </c>
      <c r="J904" s="182" t="s">
        <v>1227</v>
      </c>
      <c r="K904" s="183" t="s">
        <v>1229</v>
      </c>
      <c r="L904" s="170"/>
    </row>
    <row r="905" spans="1:12" ht="11.25" customHeight="1">
      <c r="A905" s="163" t="s">
        <v>1056</v>
      </c>
      <c r="B905" s="163" t="s">
        <v>1810</v>
      </c>
      <c r="C905" s="164">
        <v>2.38</v>
      </c>
      <c r="D905" s="165">
        <v>0.80940000000000001</v>
      </c>
      <c r="E905" s="165">
        <v>0.80940000000000001</v>
      </c>
      <c r="F905" s="166">
        <v>1</v>
      </c>
      <c r="G905" s="165">
        <f t="shared" si="26"/>
        <v>0.80940000000000001</v>
      </c>
      <c r="H905" s="164">
        <v>1.2</v>
      </c>
      <c r="I905" s="167">
        <f t="shared" si="27"/>
        <v>0.97128000000000003</v>
      </c>
      <c r="J905" s="168" t="s">
        <v>1227</v>
      </c>
      <c r="K905" s="169" t="s">
        <v>1229</v>
      </c>
      <c r="L905" s="170"/>
    </row>
    <row r="906" spans="1:12" ht="11.25" customHeight="1">
      <c r="A906" s="151" t="s">
        <v>1057</v>
      </c>
      <c r="B906" s="151" t="s">
        <v>1810</v>
      </c>
      <c r="C906" s="171">
        <v>3.72</v>
      </c>
      <c r="D906" s="172">
        <v>1.3152999999999999</v>
      </c>
      <c r="E906" s="172">
        <v>1.3152999999999999</v>
      </c>
      <c r="F906" s="173">
        <v>1</v>
      </c>
      <c r="G906" s="172">
        <f t="shared" si="26"/>
        <v>1.3152999999999999</v>
      </c>
      <c r="H906" s="171">
        <v>1.2</v>
      </c>
      <c r="I906" s="174">
        <f t="shared" si="27"/>
        <v>1.57836</v>
      </c>
      <c r="J906" s="175" t="s">
        <v>1227</v>
      </c>
      <c r="K906" s="176" t="s">
        <v>1229</v>
      </c>
      <c r="L906" s="170"/>
    </row>
    <row r="907" spans="1:12" ht="11.25" customHeight="1">
      <c r="A907" s="151" t="s">
        <v>1058</v>
      </c>
      <c r="B907" s="151" t="s">
        <v>1810</v>
      </c>
      <c r="C907" s="171">
        <v>7.62</v>
      </c>
      <c r="D907" s="172">
        <v>2.0827</v>
      </c>
      <c r="E907" s="172">
        <v>2.0827</v>
      </c>
      <c r="F907" s="173">
        <v>1</v>
      </c>
      <c r="G907" s="172">
        <f t="shared" si="26"/>
        <v>2.0827</v>
      </c>
      <c r="H907" s="171">
        <v>1.2</v>
      </c>
      <c r="I907" s="174">
        <f t="shared" si="27"/>
        <v>2.4992399999999999</v>
      </c>
      <c r="J907" s="175" t="s">
        <v>1227</v>
      </c>
      <c r="K907" s="176" t="s">
        <v>1229</v>
      </c>
      <c r="L907" s="170"/>
    </row>
    <row r="908" spans="1:12" ht="11.25" customHeight="1">
      <c r="A908" s="177" t="s">
        <v>1059</v>
      </c>
      <c r="B908" s="177" t="s">
        <v>1810</v>
      </c>
      <c r="C908" s="178">
        <v>14.43</v>
      </c>
      <c r="D908" s="179">
        <v>3.5672999999999999</v>
      </c>
      <c r="E908" s="179">
        <v>3.5672999999999999</v>
      </c>
      <c r="F908" s="180">
        <v>1</v>
      </c>
      <c r="G908" s="179">
        <f t="shared" si="26"/>
        <v>3.5672999999999999</v>
      </c>
      <c r="H908" s="178">
        <v>1.2</v>
      </c>
      <c r="I908" s="181">
        <f t="shared" si="27"/>
        <v>4.2807599999999999</v>
      </c>
      <c r="J908" s="182" t="s">
        <v>1227</v>
      </c>
      <c r="K908" s="183" t="s">
        <v>1229</v>
      </c>
      <c r="L908" s="170"/>
    </row>
    <row r="909" spans="1:12" ht="11.25" customHeight="1">
      <c r="A909" s="163" t="s">
        <v>1060</v>
      </c>
      <c r="B909" s="163" t="s">
        <v>1811</v>
      </c>
      <c r="C909" s="164">
        <v>1.87</v>
      </c>
      <c r="D909" s="165">
        <v>0.90480000000000005</v>
      </c>
      <c r="E909" s="165">
        <v>0.90480000000000005</v>
      </c>
      <c r="F909" s="166">
        <v>1</v>
      </c>
      <c r="G909" s="165">
        <f t="shared" ref="G909:G972" si="28">ROUND(F909*D909,5)</f>
        <v>0.90480000000000005</v>
      </c>
      <c r="H909" s="164">
        <v>1.2</v>
      </c>
      <c r="I909" s="167">
        <f t="shared" ref="I909:I972" si="29">ROUND(H909*G909,5)</f>
        <v>1.0857600000000001</v>
      </c>
      <c r="J909" s="168" t="s">
        <v>1227</v>
      </c>
      <c r="K909" s="169" t="s">
        <v>1229</v>
      </c>
      <c r="L909" s="170"/>
    </row>
    <row r="910" spans="1:12" ht="11.25" customHeight="1">
      <c r="A910" s="151" t="s">
        <v>1061</v>
      </c>
      <c r="B910" s="151" t="s">
        <v>1811</v>
      </c>
      <c r="C910" s="171">
        <v>2.58</v>
      </c>
      <c r="D910" s="172">
        <v>1.1504000000000001</v>
      </c>
      <c r="E910" s="172">
        <v>1.1504000000000001</v>
      </c>
      <c r="F910" s="173">
        <v>1</v>
      </c>
      <c r="G910" s="172">
        <f t="shared" si="28"/>
        <v>1.1504000000000001</v>
      </c>
      <c r="H910" s="171">
        <v>1.2</v>
      </c>
      <c r="I910" s="174">
        <f t="shared" si="29"/>
        <v>1.3804799999999999</v>
      </c>
      <c r="J910" s="175" t="s">
        <v>1227</v>
      </c>
      <c r="K910" s="176" t="s">
        <v>1229</v>
      </c>
      <c r="L910" s="170"/>
    </row>
    <row r="911" spans="1:12" ht="11.25" customHeight="1">
      <c r="A911" s="151" t="s">
        <v>1062</v>
      </c>
      <c r="B911" s="151" t="s">
        <v>1811</v>
      </c>
      <c r="C911" s="171">
        <v>5.52</v>
      </c>
      <c r="D911" s="172">
        <v>1.9661999999999999</v>
      </c>
      <c r="E911" s="172">
        <v>1.9661999999999999</v>
      </c>
      <c r="F911" s="173">
        <v>1</v>
      </c>
      <c r="G911" s="172">
        <f t="shared" si="28"/>
        <v>1.9661999999999999</v>
      </c>
      <c r="H911" s="171">
        <v>1.2</v>
      </c>
      <c r="I911" s="174">
        <f t="shared" si="29"/>
        <v>2.3594400000000002</v>
      </c>
      <c r="J911" s="175" t="s">
        <v>1227</v>
      </c>
      <c r="K911" s="176" t="s">
        <v>1229</v>
      </c>
      <c r="L911" s="170"/>
    </row>
    <row r="912" spans="1:12" ht="11.25" customHeight="1">
      <c r="A912" s="177" t="s">
        <v>1063</v>
      </c>
      <c r="B912" s="177" t="s">
        <v>1811</v>
      </c>
      <c r="C912" s="178">
        <v>11.65</v>
      </c>
      <c r="D912" s="179">
        <v>3.6225999999999998</v>
      </c>
      <c r="E912" s="179">
        <v>3.6225999999999998</v>
      </c>
      <c r="F912" s="180">
        <v>1</v>
      </c>
      <c r="G912" s="179">
        <f t="shared" si="28"/>
        <v>3.6225999999999998</v>
      </c>
      <c r="H912" s="178">
        <v>1.2</v>
      </c>
      <c r="I912" s="181">
        <f t="shared" si="29"/>
        <v>4.3471200000000003</v>
      </c>
      <c r="J912" s="182" t="s">
        <v>1227</v>
      </c>
      <c r="K912" s="183" t="s">
        <v>1229</v>
      </c>
      <c r="L912" s="170"/>
    </row>
    <row r="913" spans="1:12" ht="11.25" customHeight="1">
      <c r="A913" s="163" t="s">
        <v>1812</v>
      </c>
      <c r="B913" s="163" t="s">
        <v>1813</v>
      </c>
      <c r="C913" s="164">
        <v>2.17</v>
      </c>
      <c r="D913" s="165">
        <v>1.2508999999999999</v>
      </c>
      <c r="E913" s="165">
        <v>1.2508999999999999</v>
      </c>
      <c r="F913" s="166">
        <v>1</v>
      </c>
      <c r="G913" s="165">
        <f t="shared" si="28"/>
        <v>1.2508999999999999</v>
      </c>
      <c r="H913" s="164">
        <v>1.2</v>
      </c>
      <c r="I913" s="167">
        <f t="shared" si="29"/>
        <v>1.50108</v>
      </c>
      <c r="J913" s="168" t="s">
        <v>1227</v>
      </c>
      <c r="K913" s="169" t="s">
        <v>1229</v>
      </c>
      <c r="L913" s="170"/>
    </row>
    <row r="914" spans="1:12" ht="11.25" customHeight="1">
      <c r="A914" s="151" t="s">
        <v>1814</v>
      </c>
      <c r="B914" s="151" t="s">
        <v>1813</v>
      </c>
      <c r="C914" s="171">
        <v>3.32</v>
      </c>
      <c r="D914" s="172">
        <v>1.5879000000000001</v>
      </c>
      <c r="E914" s="172">
        <v>1.5879000000000001</v>
      </c>
      <c r="F914" s="173">
        <v>1</v>
      </c>
      <c r="G914" s="172">
        <f t="shared" si="28"/>
        <v>1.5879000000000001</v>
      </c>
      <c r="H914" s="171">
        <v>1.2</v>
      </c>
      <c r="I914" s="174">
        <f t="shared" si="29"/>
        <v>1.9054800000000001</v>
      </c>
      <c r="J914" s="175" t="s">
        <v>1227</v>
      </c>
      <c r="K914" s="176" t="s">
        <v>1229</v>
      </c>
      <c r="L914" s="170"/>
    </row>
    <row r="915" spans="1:12" ht="11.25" customHeight="1">
      <c r="A915" s="151" t="s">
        <v>1815</v>
      </c>
      <c r="B915" s="151" t="s">
        <v>1813</v>
      </c>
      <c r="C915" s="171">
        <v>7.03</v>
      </c>
      <c r="D915" s="172">
        <v>2.3584999999999998</v>
      </c>
      <c r="E915" s="172">
        <v>2.3584999999999998</v>
      </c>
      <c r="F915" s="173">
        <v>1</v>
      </c>
      <c r="G915" s="172">
        <f t="shared" si="28"/>
        <v>2.3584999999999998</v>
      </c>
      <c r="H915" s="171">
        <v>1.2</v>
      </c>
      <c r="I915" s="174">
        <f t="shared" si="29"/>
        <v>2.8302</v>
      </c>
      <c r="J915" s="175" t="s">
        <v>1227</v>
      </c>
      <c r="K915" s="176" t="s">
        <v>1229</v>
      </c>
      <c r="L915" s="170"/>
    </row>
    <row r="916" spans="1:12" ht="11.25" customHeight="1">
      <c r="A916" s="177" t="s">
        <v>1816</v>
      </c>
      <c r="B916" s="177" t="s">
        <v>1813</v>
      </c>
      <c r="C916" s="178">
        <v>17.11</v>
      </c>
      <c r="D916" s="179">
        <v>4.9696999999999996</v>
      </c>
      <c r="E916" s="179">
        <v>4.9696999999999996</v>
      </c>
      <c r="F916" s="180">
        <v>1</v>
      </c>
      <c r="G916" s="179">
        <f t="shared" si="28"/>
        <v>4.9696999999999996</v>
      </c>
      <c r="H916" s="178">
        <v>1.2</v>
      </c>
      <c r="I916" s="181">
        <f t="shared" si="29"/>
        <v>5.9636399999999998</v>
      </c>
      <c r="J916" s="182" t="s">
        <v>1227</v>
      </c>
      <c r="K916" s="183" t="s">
        <v>1229</v>
      </c>
      <c r="L916" s="170"/>
    </row>
    <row r="917" spans="1:12" ht="11.25" customHeight="1">
      <c r="A917" s="163" t="s">
        <v>1064</v>
      </c>
      <c r="B917" s="163" t="s">
        <v>1548</v>
      </c>
      <c r="C917" s="164">
        <v>2.61</v>
      </c>
      <c r="D917" s="165">
        <v>0.55859999999999999</v>
      </c>
      <c r="E917" s="165">
        <v>0.55859999999999999</v>
      </c>
      <c r="F917" s="166">
        <v>1</v>
      </c>
      <c r="G917" s="165">
        <f t="shared" si="28"/>
        <v>0.55859999999999999</v>
      </c>
      <c r="H917" s="164">
        <v>1.2</v>
      </c>
      <c r="I917" s="167">
        <f t="shared" si="29"/>
        <v>0.67032000000000003</v>
      </c>
      <c r="J917" s="168" t="s">
        <v>1227</v>
      </c>
      <c r="K917" s="169" t="s">
        <v>1229</v>
      </c>
      <c r="L917" s="170"/>
    </row>
    <row r="918" spans="1:12" ht="11.25" customHeight="1">
      <c r="A918" s="151" t="s">
        <v>1065</v>
      </c>
      <c r="B918" s="151" t="s">
        <v>1548</v>
      </c>
      <c r="C918" s="171">
        <v>3.6</v>
      </c>
      <c r="D918" s="172">
        <v>0.73909999999999998</v>
      </c>
      <c r="E918" s="172">
        <v>0.73909999999999998</v>
      </c>
      <c r="F918" s="173">
        <v>1</v>
      </c>
      <c r="G918" s="172">
        <f t="shared" si="28"/>
        <v>0.73909999999999998</v>
      </c>
      <c r="H918" s="171">
        <v>1.2</v>
      </c>
      <c r="I918" s="174">
        <f t="shared" si="29"/>
        <v>0.88692000000000004</v>
      </c>
      <c r="J918" s="175" t="s">
        <v>1227</v>
      </c>
      <c r="K918" s="176" t="s">
        <v>1229</v>
      </c>
      <c r="L918" s="170"/>
    </row>
    <row r="919" spans="1:12" ht="11.25" customHeight="1">
      <c r="A919" s="151" t="s">
        <v>1066</v>
      </c>
      <c r="B919" s="151" t="s">
        <v>1548</v>
      </c>
      <c r="C919" s="171">
        <v>6.06</v>
      </c>
      <c r="D919" s="172">
        <v>1.113</v>
      </c>
      <c r="E919" s="172">
        <v>1.113</v>
      </c>
      <c r="F919" s="173">
        <v>1</v>
      </c>
      <c r="G919" s="172">
        <f t="shared" si="28"/>
        <v>1.113</v>
      </c>
      <c r="H919" s="171">
        <v>1.2</v>
      </c>
      <c r="I919" s="174">
        <f t="shared" si="29"/>
        <v>1.3355999999999999</v>
      </c>
      <c r="J919" s="175" t="s">
        <v>1227</v>
      </c>
      <c r="K919" s="176" t="s">
        <v>1229</v>
      </c>
      <c r="L919" s="170"/>
    </row>
    <row r="920" spans="1:12" ht="11.25" customHeight="1">
      <c r="A920" s="177" t="s">
        <v>1067</v>
      </c>
      <c r="B920" s="177" t="s">
        <v>1548</v>
      </c>
      <c r="C920" s="178">
        <v>9.3000000000000007</v>
      </c>
      <c r="D920" s="179">
        <v>1.6682999999999999</v>
      </c>
      <c r="E920" s="179">
        <v>1.6682999999999999</v>
      </c>
      <c r="F920" s="180">
        <v>1</v>
      </c>
      <c r="G920" s="179">
        <f t="shared" si="28"/>
        <v>1.6682999999999999</v>
      </c>
      <c r="H920" s="178">
        <v>1.2</v>
      </c>
      <c r="I920" s="181">
        <f t="shared" si="29"/>
        <v>2.00196</v>
      </c>
      <c r="J920" s="182" t="s">
        <v>1227</v>
      </c>
      <c r="K920" s="183" t="s">
        <v>1229</v>
      </c>
      <c r="L920" s="170"/>
    </row>
    <row r="921" spans="1:12" ht="11.25" customHeight="1">
      <c r="A921" s="163" t="s">
        <v>1068</v>
      </c>
      <c r="B921" s="163" t="s">
        <v>1549</v>
      </c>
      <c r="C921" s="164">
        <v>2.4900000000000002</v>
      </c>
      <c r="D921" s="165">
        <v>0.47989999999999999</v>
      </c>
      <c r="E921" s="165">
        <v>0.47989999999999999</v>
      </c>
      <c r="F921" s="166">
        <v>1</v>
      </c>
      <c r="G921" s="165">
        <f t="shared" si="28"/>
        <v>0.47989999999999999</v>
      </c>
      <c r="H921" s="164">
        <v>1.2</v>
      </c>
      <c r="I921" s="167">
        <f t="shared" si="29"/>
        <v>0.57587999999999995</v>
      </c>
      <c r="J921" s="168" t="s">
        <v>1227</v>
      </c>
      <c r="K921" s="169" t="s">
        <v>1229</v>
      </c>
      <c r="L921" s="170"/>
    </row>
    <row r="922" spans="1:12" ht="11.25" customHeight="1">
      <c r="A922" s="151" t="s">
        <v>1069</v>
      </c>
      <c r="B922" s="151" t="s">
        <v>1549</v>
      </c>
      <c r="C922" s="171">
        <v>3.41</v>
      </c>
      <c r="D922" s="172">
        <v>0.62719999999999998</v>
      </c>
      <c r="E922" s="172">
        <v>0.62719999999999998</v>
      </c>
      <c r="F922" s="173">
        <v>1</v>
      </c>
      <c r="G922" s="172">
        <f t="shared" si="28"/>
        <v>0.62719999999999998</v>
      </c>
      <c r="H922" s="171">
        <v>1.2</v>
      </c>
      <c r="I922" s="174">
        <f t="shared" si="29"/>
        <v>0.75263999999999998</v>
      </c>
      <c r="J922" s="175" t="s">
        <v>1227</v>
      </c>
      <c r="K922" s="176" t="s">
        <v>1229</v>
      </c>
      <c r="L922" s="170"/>
    </row>
    <row r="923" spans="1:12" ht="11.25" customHeight="1">
      <c r="A923" s="151" t="s">
        <v>1070</v>
      </c>
      <c r="B923" s="151" t="s">
        <v>1549</v>
      </c>
      <c r="C923" s="171">
        <v>5.57</v>
      </c>
      <c r="D923" s="172">
        <v>0.97989999999999999</v>
      </c>
      <c r="E923" s="172">
        <v>0.97989999999999999</v>
      </c>
      <c r="F923" s="173">
        <v>1</v>
      </c>
      <c r="G923" s="172">
        <f t="shared" si="28"/>
        <v>0.97989999999999999</v>
      </c>
      <c r="H923" s="171">
        <v>1.2</v>
      </c>
      <c r="I923" s="174">
        <f t="shared" si="29"/>
        <v>1.17588</v>
      </c>
      <c r="J923" s="175" t="s">
        <v>1227</v>
      </c>
      <c r="K923" s="176" t="s">
        <v>1229</v>
      </c>
      <c r="L923" s="170"/>
    </row>
    <row r="924" spans="1:12" ht="11.25" customHeight="1">
      <c r="A924" s="177" t="s">
        <v>1071</v>
      </c>
      <c r="B924" s="177" t="s">
        <v>1549</v>
      </c>
      <c r="C924" s="178">
        <v>10.18</v>
      </c>
      <c r="D924" s="179">
        <v>1.8207</v>
      </c>
      <c r="E924" s="179">
        <v>1.8207</v>
      </c>
      <c r="F924" s="180">
        <v>1</v>
      </c>
      <c r="G924" s="179">
        <f t="shared" si="28"/>
        <v>1.8207</v>
      </c>
      <c r="H924" s="178">
        <v>1.2</v>
      </c>
      <c r="I924" s="181">
        <f t="shared" si="29"/>
        <v>2.1848399999999999</v>
      </c>
      <c r="J924" s="182" t="s">
        <v>1227</v>
      </c>
      <c r="K924" s="183" t="s">
        <v>1229</v>
      </c>
      <c r="L924" s="170"/>
    </row>
    <row r="925" spans="1:12" ht="11.25" customHeight="1">
      <c r="A925" s="163" t="s">
        <v>1072</v>
      </c>
      <c r="B925" s="163" t="s">
        <v>1817</v>
      </c>
      <c r="C925" s="164">
        <v>1.64</v>
      </c>
      <c r="D925" s="165">
        <v>0.40760000000000002</v>
      </c>
      <c r="E925" s="165">
        <v>0.40760000000000002</v>
      </c>
      <c r="F925" s="166">
        <v>1</v>
      </c>
      <c r="G925" s="165">
        <f t="shared" si="28"/>
        <v>0.40760000000000002</v>
      </c>
      <c r="H925" s="164">
        <v>1.2</v>
      </c>
      <c r="I925" s="167">
        <f t="shared" si="29"/>
        <v>0.48912</v>
      </c>
      <c r="J925" s="168" t="s">
        <v>1227</v>
      </c>
      <c r="K925" s="169" t="s">
        <v>1229</v>
      </c>
      <c r="L925" s="170"/>
    </row>
    <row r="926" spans="1:12" ht="11.25" customHeight="1">
      <c r="A926" s="151" t="s">
        <v>1073</v>
      </c>
      <c r="B926" s="151" t="s">
        <v>1817</v>
      </c>
      <c r="C926" s="171">
        <v>2.4300000000000002</v>
      </c>
      <c r="D926" s="172">
        <v>0.55159999999999998</v>
      </c>
      <c r="E926" s="172">
        <v>0.55159999999999998</v>
      </c>
      <c r="F926" s="173">
        <v>1</v>
      </c>
      <c r="G926" s="172">
        <f t="shared" si="28"/>
        <v>0.55159999999999998</v>
      </c>
      <c r="H926" s="171">
        <v>1.2</v>
      </c>
      <c r="I926" s="174">
        <f t="shared" si="29"/>
        <v>0.66191999999999995</v>
      </c>
      <c r="J926" s="175" t="s">
        <v>1227</v>
      </c>
      <c r="K926" s="176" t="s">
        <v>1229</v>
      </c>
      <c r="L926" s="170"/>
    </row>
    <row r="927" spans="1:12" ht="11.25" customHeight="1">
      <c r="A927" s="151" t="s">
        <v>1074</v>
      </c>
      <c r="B927" s="151" t="s">
        <v>1817</v>
      </c>
      <c r="C927" s="171">
        <v>3.76</v>
      </c>
      <c r="D927" s="172">
        <v>0.7974</v>
      </c>
      <c r="E927" s="172">
        <v>0.7974</v>
      </c>
      <c r="F927" s="173">
        <v>1</v>
      </c>
      <c r="G927" s="172">
        <f t="shared" si="28"/>
        <v>0.7974</v>
      </c>
      <c r="H927" s="171">
        <v>1.2</v>
      </c>
      <c r="I927" s="174">
        <f t="shared" si="29"/>
        <v>0.95687999999999995</v>
      </c>
      <c r="J927" s="175" t="s">
        <v>1227</v>
      </c>
      <c r="K927" s="176" t="s">
        <v>1229</v>
      </c>
      <c r="L927" s="170"/>
    </row>
    <row r="928" spans="1:12" ht="11.25" customHeight="1">
      <c r="A928" s="177" t="s">
        <v>1075</v>
      </c>
      <c r="B928" s="177" t="s">
        <v>1817</v>
      </c>
      <c r="C928" s="178">
        <v>6.3</v>
      </c>
      <c r="D928" s="179">
        <v>1.3243</v>
      </c>
      <c r="E928" s="179">
        <v>1.3243</v>
      </c>
      <c r="F928" s="180">
        <v>1</v>
      </c>
      <c r="G928" s="179">
        <f t="shared" si="28"/>
        <v>1.3243</v>
      </c>
      <c r="H928" s="178">
        <v>1.2</v>
      </c>
      <c r="I928" s="181">
        <f t="shared" si="29"/>
        <v>1.5891599999999999</v>
      </c>
      <c r="J928" s="182" t="s">
        <v>1227</v>
      </c>
      <c r="K928" s="183" t="s">
        <v>1229</v>
      </c>
      <c r="L928" s="170"/>
    </row>
    <row r="929" spans="1:12" ht="11.25" customHeight="1">
      <c r="A929" s="163" t="s">
        <v>1550</v>
      </c>
      <c r="B929" s="163" t="s">
        <v>1551</v>
      </c>
      <c r="C929" s="164">
        <v>2.3199999999999998</v>
      </c>
      <c r="D929" s="165">
        <v>0.57930000000000004</v>
      </c>
      <c r="E929" s="165">
        <v>0.57930000000000004</v>
      </c>
      <c r="F929" s="166">
        <v>1</v>
      </c>
      <c r="G929" s="165">
        <f t="shared" si="28"/>
        <v>0.57930000000000004</v>
      </c>
      <c r="H929" s="164">
        <v>1</v>
      </c>
      <c r="I929" s="167">
        <f t="shared" si="29"/>
        <v>0.57930000000000004</v>
      </c>
      <c r="J929" s="168" t="s">
        <v>61</v>
      </c>
      <c r="K929" s="169" t="s">
        <v>61</v>
      </c>
      <c r="L929" s="170"/>
    </row>
    <row r="930" spans="1:12" ht="11.25" customHeight="1">
      <c r="A930" s="151" t="s">
        <v>1552</v>
      </c>
      <c r="B930" s="151" t="s">
        <v>1551</v>
      </c>
      <c r="C930" s="171">
        <v>3.12</v>
      </c>
      <c r="D930" s="172">
        <v>0.7127</v>
      </c>
      <c r="E930" s="172">
        <v>0.7127</v>
      </c>
      <c r="F930" s="173">
        <v>1</v>
      </c>
      <c r="G930" s="172">
        <f t="shared" si="28"/>
        <v>0.7127</v>
      </c>
      <c r="H930" s="171">
        <v>1</v>
      </c>
      <c r="I930" s="174">
        <f t="shared" si="29"/>
        <v>0.7127</v>
      </c>
      <c r="J930" s="175" t="s">
        <v>61</v>
      </c>
      <c r="K930" s="176" t="s">
        <v>61</v>
      </c>
      <c r="L930" s="170"/>
    </row>
    <row r="931" spans="1:12" ht="11.25" customHeight="1">
      <c r="A931" s="151" t="s">
        <v>1553</v>
      </c>
      <c r="B931" s="151" t="s">
        <v>1551</v>
      </c>
      <c r="C931" s="171">
        <v>6.96</v>
      </c>
      <c r="D931" s="172">
        <v>1.2464999999999999</v>
      </c>
      <c r="E931" s="172">
        <v>1.2464999999999999</v>
      </c>
      <c r="F931" s="173">
        <v>1</v>
      </c>
      <c r="G931" s="172">
        <f t="shared" si="28"/>
        <v>1.2464999999999999</v>
      </c>
      <c r="H931" s="171">
        <v>1</v>
      </c>
      <c r="I931" s="174">
        <f t="shared" si="29"/>
        <v>1.2464999999999999</v>
      </c>
      <c r="J931" s="175" t="s">
        <v>61</v>
      </c>
      <c r="K931" s="176" t="s">
        <v>61</v>
      </c>
      <c r="L931" s="170"/>
    </row>
    <row r="932" spans="1:12" ht="11.25" customHeight="1">
      <c r="A932" s="177" t="s">
        <v>1554</v>
      </c>
      <c r="B932" s="177" t="s">
        <v>1551</v>
      </c>
      <c r="C932" s="178">
        <v>9.16</v>
      </c>
      <c r="D932" s="179">
        <v>2.4470999999999998</v>
      </c>
      <c r="E932" s="179">
        <v>2.4470999999999998</v>
      </c>
      <c r="F932" s="180">
        <v>1</v>
      </c>
      <c r="G932" s="179">
        <f t="shared" si="28"/>
        <v>2.4470999999999998</v>
      </c>
      <c r="H932" s="178">
        <v>1</v>
      </c>
      <c r="I932" s="181">
        <f t="shared" si="29"/>
        <v>2.4470999999999998</v>
      </c>
      <c r="J932" s="182" t="s">
        <v>61</v>
      </c>
      <c r="K932" s="183" t="s">
        <v>61</v>
      </c>
      <c r="L932" s="170"/>
    </row>
    <row r="933" spans="1:12" ht="11.25" customHeight="1">
      <c r="A933" s="163" t="s">
        <v>1076</v>
      </c>
      <c r="B933" s="163" t="s">
        <v>1608</v>
      </c>
      <c r="C933" s="164">
        <v>2.63</v>
      </c>
      <c r="D933" s="165">
        <v>0.5665</v>
      </c>
      <c r="E933" s="165">
        <v>0.5665</v>
      </c>
      <c r="F933" s="166">
        <v>1</v>
      </c>
      <c r="G933" s="165">
        <f t="shared" si="28"/>
        <v>0.5665</v>
      </c>
      <c r="H933" s="164">
        <v>1</v>
      </c>
      <c r="I933" s="167">
        <f t="shared" si="29"/>
        <v>0.5665</v>
      </c>
      <c r="J933" s="168" t="s">
        <v>61</v>
      </c>
      <c r="K933" s="169" t="s">
        <v>61</v>
      </c>
      <c r="L933" s="170"/>
    </row>
    <row r="934" spans="1:12" ht="11.25" customHeight="1">
      <c r="A934" s="151" t="s">
        <v>1077</v>
      </c>
      <c r="B934" s="151" t="s">
        <v>1608</v>
      </c>
      <c r="C934" s="171">
        <v>3.5</v>
      </c>
      <c r="D934" s="172">
        <v>0.71489999999999998</v>
      </c>
      <c r="E934" s="172">
        <v>0.71489999999999998</v>
      </c>
      <c r="F934" s="173">
        <v>1</v>
      </c>
      <c r="G934" s="172">
        <f t="shared" si="28"/>
        <v>0.71489999999999998</v>
      </c>
      <c r="H934" s="171">
        <v>1</v>
      </c>
      <c r="I934" s="174">
        <f t="shared" si="29"/>
        <v>0.71489999999999998</v>
      </c>
      <c r="J934" s="175" t="s">
        <v>61</v>
      </c>
      <c r="K934" s="176" t="s">
        <v>61</v>
      </c>
      <c r="L934" s="170"/>
    </row>
    <row r="935" spans="1:12" ht="11.25" customHeight="1">
      <c r="A935" s="151" t="s">
        <v>1078</v>
      </c>
      <c r="B935" s="151" t="s">
        <v>1608</v>
      </c>
      <c r="C935" s="171">
        <v>5.74</v>
      </c>
      <c r="D935" s="172">
        <v>0.98380000000000001</v>
      </c>
      <c r="E935" s="172">
        <v>0.98380000000000001</v>
      </c>
      <c r="F935" s="173">
        <v>1</v>
      </c>
      <c r="G935" s="172">
        <f t="shared" si="28"/>
        <v>0.98380000000000001</v>
      </c>
      <c r="H935" s="171">
        <v>1</v>
      </c>
      <c r="I935" s="174">
        <f t="shared" si="29"/>
        <v>0.98380000000000001</v>
      </c>
      <c r="J935" s="175" t="s">
        <v>61</v>
      </c>
      <c r="K935" s="176" t="s">
        <v>61</v>
      </c>
      <c r="L935" s="170"/>
    </row>
    <row r="936" spans="1:12" ht="11.25" customHeight="1">
      <c r="A936" s="177" t="s">
        <v>1079</v>
      </c>
      <c r="B936" s="177" t="s">
        <v>1608</v>
      </c>
      <c r="C936" s="178">
        <v>8.2899999999999991</v>
      </c>
      <c r="D936" s="179">
        <v>2.1168</v>
      </c>
      <c r="E936" s="179">
        <v>2.1168</v>
      </c>
      <c r="F936" s="180">
        <v>1</v>
      </c>
      <c r="G936" s="179">
        <f t="shared" si="28"/>
        <v>2.1168</v>
      </c>
      <c r="H936" s="178">
        <v>1</v>
      </c>
      <c r="I936" s="181">
        <f t="shared" si="29"/>
        <v>2.1168</v>
      </c>
      <c r="J936" s="182" t="s">
        <v>61</v>
      </c>
      <c r="K936" s="183" t="s">
        <v>61</v>
      </c>
      <c r="L936" s="170"/>
    </row>
    <row r="937" spans="1:12" ht="11.25" customHeight="1">
      <c r="A937" s="163" t="s">
        <v>1080</v>
      </c>
      <c r="B937" s="163" t="s">
        <v>1609</v>
      </c>
      <c r="C937" s="164">
        <v>2.0499999999999998</v>
      </c>
      <c r="D937" s="165">
        <v>0.59019999999999995</v>
      </c>
      <c r="E937" s="165">
        <v>0.59019999999999995</v>
      </c>
      <c r="F937" s="166">
        <v>1</v>
      </c>
      <c r="G937" s="165">
        <f t="shared" si="28"/>
        <v>0.59019999999999995</v>
      </c>
      <c r="H937" s="164">
        <v>1</v>
      </c>
      <c r="I937" s="167">
        <f t="shared" si="29"/>
        <v>0.59019999999999995</v>
      </c>
      <c r="J937" s="168" t="s">
        <v>61</v>
      </c>
      <c r="K937" s="169" t="s">
        <v>61</v>
      </c>
      <c r="L937" s="170"/>
    </row>
    <row r="938" spans="1:12" ht="11.25" customHeight="1">
      <c r="A938" s="151" t="s">
        <v>1081</v>
      </c>
      <c r="B938" s="151" t="s">
        <v>1609</v>
      </c>
      <c r="C938" s="171">
        <v>2.37</v>
      </c>
      <c r="D938" s="172">
        <v>0.6401</v>
      </c>
      <c r="E938" s="172">
        <v>0.6401</v>
      </c>
      <c r="F938" s="173">
        <v>1</v>
      </c>
      <c r="G938" s="172">
        <f t="shared" si="28"/>
        <v>0.6401</v>
      </c>
      <c r="H938" s="171">
        <v>1</v>
      </c>
      <c r="I938" s="174">
        <f t="shared" si="29"/>
        <v>0.6401</v>
      </c>
      <c r="J938" s="175" t="s">
        <v>61</v>
      </c>
      <c r="K938" s="176" t="s">
        <v>61</v>
      </c>
      <c r="L938" s="170"/>
    </row>
    <row r="939" spans="1:12" ht="11.25" customHeight="1">
      <c r="A939" s="151" t="s">
        <v>1082</v>
      </c>
      <c r="B939" s="151" t="s">
        <v>1609</v>
      </c>
      <c r="C939" s="171">
        <v>4.49</v>
      </c>
      <c r="D939" s="172">
        <v>0.85829999999999995</v>
      </c>
      <c r="E939" s="172">
        <v>0.85829999999999995</v>
      </c>
      <c r="F939" s="173">
        <v>1</v>
      </c>
      <c r="G939" s="172">
        <f t="shared" si="28"/>
        <v>0.85829999999999995</v>
      </c>
      <c r="H939" s="171">
        <v>1</v>
      </c>
      <c r="I939" s="174">
        <f t="shared" si="29"/>
        <v>0.85829999999999995</v>
      </c>
      <c r="J939" s="175" t="s">
        <v>61</v>
      </c>
      <c r="K939" s="176" t="s">
        <v>61</v>
      </c>
      <c r="L939" s="170"/>
    </row>
    <row r="940" spans="1:12" ht="11.25" customHeight="1">
      <c r="A940" s="177" t="s">
        <v>1083</v>
      </c>
      <c r="B940" s="177" t="s">
        <v>1609</v>
      </c>
      <c r="C940" s="178">
        <v>6.45</v>
      </c>
      <c r="D940" s="179">
        <v>1.552</v>
      </c>
      <c r="E940" s="179">
        <v>1.552</v>
      </c>
      <c r="F940" s="180">
        <v>1</v>
      </c>
      <c r="G940" s="179">
        <f t="shared" si="28"/>
        <v>1.552</v>
      </c>
      <c r="H940" s="178">
        <v>1</v>
      </c>
      <c r="I940" s="181">
        <f t="shared" si="29"/>
        <v>1.552</v>
      </c>
      <c r="J940" s="182" t="s">
        <v>61</v>
      </c>
      <c r="K940" s="183" t="s">
        <v>61</v>
      </c>
      <c r="L940" s="170"/>
    </row>
    <row r="941" spans="1:12" ht="11.25" customHeight="1">
      <c r="A941" s="163" t="s">
        <v>1084</v>
      </c>
      <c r="B941" s="163" t="s">
        <v>1610</v>
      </c>
      <c r="C941" s="164">
        <v>2.17</v>
      </c>
      <c r="D941" s="165">
        <v>0.39250000000000002</v>
      </c>
      <c r="E941" s="165">
        <v>0.39250000000000002</v>
      </c>
      <c r="F941" s="166">
        <v>1</v>
      </c>
      <c r="G941" s="165">
        <f t="shared" si="28"/>
        <v>0.39250000000000002</v>
      </c>
      <c r="H941" s="164">
        <v>1</v>
      </c>
      <c r="I941" s="167">
        <f t="shared" si="29"/>
        <v>0.39250000000000002</v>
      </c>
      <c r="J941" s="168" t="s">
        <v>61</v>
      </c>
      <c r="K941" s="169" t="s">
        <v>61</v>
      </c>
      <c r="L941" s="170"/>
    </row>
    <row r="942" spans="1:12" ht="11.25" customHeight="1">
      <c r="A942" s="151" t="s">
        <v>1085</v>
      </c>
      <c r="B942" s="151" t="s">
        <v>1610</v>
      </c>
      <c r="C942" s="171">
        <v>2.4900000000000002</v>
      </c>
      <c r="D942" s="172">
        <v>0.45639999999999997</v>
      </c>
      <c r="E942" s="172">
        <v>0.45639999999999997</v>
      </c>
      <c r="F942" s="173">
        <v>1</v>
      </c>
      <c r="G942" s="172">
        <f t="shared" si="28"/>
        <v>0.45639999999999997</v>
      </c>
      <c r="H942" s="171">
        <v>1</v>
      </c>
      <c r="I942" s="174">
        <f t="shared" si="29"/>
        <v>0.45639999999999997</v>
      </c>
      <c r="J942" s="175" t="s">
        <v>61</v>
      </c>
      <c r="K942" s="176" t="s">
        <v>61</v>
      </c>
      <c r="L942" s="170"/>
    </row>
    <row r="943" spans="1:12" ht="11.25" customHeight="1">
      <c r="A943" s="151" t="s">
        <v>1086</v>
      </c>
      <c r="B943" s="151" t="s">
        <v>1610</v>
      </c>
      <c r="C943" s="171">
        <v>3.84</v>
      </c>
      <c r="D943" s="172">
        <v>0.77700000000000002</v>
      </c>
      <c r="E943" s="172">
        <v>0.77700000000000002</v>
      </c>
      <c r="F943" s="173">
        <v>1</v>
      </c>
      <c r="G943" s="172">
        <f t="shared" si="28"/>
        <v>0.77700000000000002</v>
      </c>
      <c r="H943" s="171">
        <v>1</v>
      </c>
      <c r="I943" s="174">
        <f t="shared" si="29"/>
        <v>0.77700000000000002</v>
      </c>
      <c r="J943" s="175" t="s">
        <v>61</v>
      </c>
      <c r="K943" s="176" t="s">
        <v>61</v>
      </c>
      <c r="L943" s="170"/>
    </row>
    <row r="944" spans="1:12" ht="11.25" customHeight="1">
      <c r="A944" s="177" t="s">
        <v>1087</v>
      </c>
      <c r="B944" s="177" t="s">
        <v>1610</v>
      </c>
      <c r="C944" s="178">
        <v>6.43</v>
      </c>
      <c r="D944" s="179">
        <v>2.1827000000000001</v>
      </c>
      <c r="E944" s="179">
        <v>2.1827000000000001</v>
      </c>
      <c r="F944" s="180">
        <v>1</v>
      </c>
      <c r="G944" s="179">
        <f t="shared" si="28"/>
        <v>2.1827000000000001</v>
      </c>
      <c r="H944" s="178">
        <v>1</v>
      </c>
      <c r="I944" s="181">
        <f t="shared" si="29"/>
        <v>2.1827000000000001</v>
      </c>
      <c r="J944" s="182" t="s">
        <v>61</v>
      </c>
      <c r="K944" s="183" t="s">
        <v>61</v>
      </c>
      <c r="L944" s="170"/>
    </row>
    <row r="945" spans="1:12" ht="11.25" customHeight="1">
      <c r="A945" s="163" t="s">
        <v>1555</v>
      </c>
      <c r="B945" s="163" t="s">
        <v>1611</v>
      </c>
      <c r="C945" s="164">
        <v>1.22</v>
      </c>
      <c r="D945" s="165">
        <v>0.47720000000000001</v>
      </c>
      <c r="E945" s="165">
        <v>0.47720000000000001</v>
      </c>
      <c r="F945" s="166">
        <v>1</v>
      </c>
      <c r="G945" s="165">
        <f t="shared" si="28"/>
        <v>0.47720000000000001</v>
      </c>
      <c r="H945" s="164">
        <v>1</v>
      </c>
      <c r="I945" s="167">
        <f t="shared" si="29"/>
        <v>0.47720000000000001</v>
      </c>
      <c r="J945" s="168" t="s">
        <v>61</v>
      </c>
      <c r="K945" s="169" t="s">
        <v>61</v>
      </c>
      <c r="L945" s="170"/>
    </row>
    <row r="946" spans="1:12" ht="11.25" customHeight="1">
      <c r="A946" s="151" t="s">
        <v>1556</v>
      </c>
      <c r="B946" s="151" t="s">
        <v>1611</v>
      </c>
      <c r="C946" s="171">
        <v>1.64</v>
      </c>
      <c r="D946" s="172">
        <v>0.62809999999999999</v>
      </c>
      <c r="E946" s="172">
        <v>0.62809999999999999</v>
      </c>
      <c r="F946" s="173">
        <v>1</v>
      </c>
      <c r="G946" s="172">
        <f t="shared" si="28"/>
        <v>0.62809999999999999</v>
      </c>
      <c r="H946" s="171">
        <v>1</v>
      </c>
      <c r="I946" s="174">
        <f t="shared" si="29"/>
        <v>0.62809999999999999</v>
      </c>
      <c r="J946" s="175" t="s">
        <v>61</v>
      </c>
      <c r="K946" s="176" t="s">
        <v>61</v>
      </c>
      <c r="L946" s="170"/>
    </row>
    <row r="947" spans="1:12" ht="11.25" customHeight="1">
      <c r="A947" s="151" t="s">
        <v>1557</v>
      </c>
      <c r="B947" s="151" t="s">
        <v>1611</v>
      </c>
      <c r="C947" s="171">
        <v>2.94</v>
      </c>
      <c r="D947" s="172">
        <v>1.0166999999999999</v>
      </c>
      <c r="E947" s="172">
        <v>1.0166999999999999</v>
      </c>
      <c r="F947" s="173">
        <v>1</v>
      </c>
      <c r="G947" s="172">
        <f t="shared" si="28"/>
        <v>1.0166999999999999</v>
      </c>
      <c r="H947" s="171">
        <v>1</v>
      </c>
      <c r="I947" s="174">
        <f t="shared" si="29"/>
        <v>1.0166999999999999</v>
      </c>
      <c r="J947" s="175" t="s">
        <v>61</v>
      </c>
      <c r="K947" s="176" t="s">
        <v>61</v>
      </c>
      <c r="L947" s="170"/>
    </row>
    <row r="948" spans="1:12" ht="11.25" customHeight="1">
      <c r="A948" s="177" t="s">
        <v>1558</v>
      </c>
      <c r="B948" s="177" t="s">
        <v>1611</v>
      </c>
      <c r="C948" s="178">
        <v>5.95</v>
      </c>
      <c r="D948" s="179">
        <v>1.7766999999999999</v>
      </c>
      <c r="E948" s="179">
        <v>1.7766999999999999</v>
      </c>
      <c r="F948" s="180">
        <v>1</v>
      </c>
      <c r="G948" s="179">
        <f t="shared" si="28"/>
        <v>1.7766999999999999</v>
      </c>
      <c r="H948" s="178">
        <v>1</v>
      </c>
      <c r="I948" s="181">
        <f t="shared" si="29"/>
        <v>1.7766999999999999</v>
      </c>
      <c r="J948" s="182" t="s">
        <v>61</v>
      </c>
      <c r="K948" s="183" t="s">
        <v>61</v>
      </c>
      <c r="L948" s="170"/>
    </row>
    <row r="949" spans="1:12" ht="11.25" customHeight="1">
      <c r="A949" s="163" t="s">
        <v>1559</v>
      </c>
      <c r="B949" s="163" t="s">
        <v>1612</v>
      </c>
      <c r="C949" s="164">
        <v>2.0499999999999998</v>
      </c>
      <c r="D949" s="165">
        <v>0.45829999999999999</v>
      </c>
      <c r="E949" s="165">
        <v>0.45829999999999999</v>
      </c>
      <c r="F949" s="166">
        <v>1</v>
      </c>
      <c r="G949" s="165">
        <f t="shared" si="28"/>
        <v>0.45829999999999999</v>
      </c>
      <c r="H949" s="164">
        <v>1</v>
      </c>
      <c r="I949" s="167">
        <f t="shared" si="29"/>
        <v>0.45829999999999999</v>
      </c>
      <c r="J949" s="168" t="s">
        <v>61</v>
      </c>
      <c r="K949" s="169" t="s">
        <v>61</v>
      </c>
      <c r="L949" s="170"/>
    </row>
    <row r="950" spans="1:12" ht="11.25" customHeight="1">
      <c r="A950" s="151" t="s">
        <v>1560</v>
      </c>
      <c r="B950" s="151" t="s">
        <v>1612</v>
      </c>
      <c r="C950" s="171">
        <v>2.0499999999999998</v>
      </c>
      <c r="D950" s="172">
        <v>0.90049999999999997</v>
      </c>
      <c r="E950" s="172">
        <v>0.90049999999999997</v>
      </c>
      <c r="F950" s="173">
        <v>1</v>
      </c>
      <c r="G950" s="172">
        <f t="shared" si="28"/>
        <v>0.90049999999999997</v>
      </c>
      <c r="H950" s="171">
        <v>1</v>
      </c>
      <c r="I950" s="174">
        <f t="shared" si="29"/>
        <v>0.90049999999999997</v>
      </c>
      <c r="J950" s="175" t="s">
        <v>61</v>
      </c>
      <c r="K950" s="176" t="s">
        <v>61</v>
      </c>
      <c r="L950" s="170"/>
    </row>
    <row r="951" spans="1:12" ht="11.25" customHeight="1">
      <c r="A951" s="151" t="s">
        <v>1561</v>
      </c>
      <c r="B951" s="151" t="s">
        <v>1612</v>
      </c>
      <c r="C951" s="171">
        <v>4.22</v>
      </c>
      <c r="D951" s="172">
        <v>1.3895999999999999</v>
      </c>
      <c r="E951" s="172">
        <v>1.3895999999999999</v>
      </c>
      <c r="F951" s="173">
        <v>1</v>
      </c>
      <c r="G951" s="172">
        <f t="shared" si="28"/>
        <v>1.3895999999999999</v>
      </c>
      <c r="H951" s="171">
        <v>1</v>
      </c>
      <c r="I951" s="174">
        <f t="shared" si="29"/>
        <v>1.3895999999999999</v>
      </c>
      <c r="J951" s="175" t="s">
        <v>61</v>
      </c>
      <c r="K951" s="176" t="s">
        <v>61</v>
      </c>
      <c r="L951" s="170"/>
    </row>
    <row r="952" spans="1:12" ht="11.25" customHeight="1">
      <c r="A952" s="177" t="s">
        <v>1562</v>
      </c>
      <c r="B952" s="177" t="s">
        <v>1612</v>
      </c>
      <c r="C952" s="178">
        <v>9.06</v>
      </c>
      <c r="D952" s="179">
        <v>2.5779999999999998</v>
      </c>
      <c r="E952" s="179">
        <v>2.5779999999999998</v>
      </c>
      <c r="F952" s="180">
        <v>1</v>
      </c>
      <c r="G952" s="179">
        <f t="shared" si="28"/>
        <v>2.5779999999999998</v>
      </c>
      <c r="H952" s="178">
        <v>1</v>
      </c>
      <c r="I952" s="181">
        <f t="shared" si="29"/>
        <v>2.5779999999999998</v>
      </c>
      <c r="J952" s="182" t="s">
        <v>61</v>
      </c>
      <c r="K952" s="183" t="s">
        <v>61</v>
      </c>
      <c r="L952" s="170"/>
    </row>
    <row r="953" spans="1:12" ht="11.25" customHeight="1">
      <c r="A953" s="163" t="s">
        <v>1563</v>
      </c>
      <c r="B953" s="163" t="s">
        <v>1613</v>
      </c>
      <c r="C953" s="164">
        <v>1.78</v>
      </c>
      <c r="D953" s="165">
        <v>0.35510000000000003</v>
      </c>
      <c r="E953" s="165">
        <v>0.35510000000000003</v>
      </c>
      <c r="F953" s="166">
        <v>1</v>
      </c>
      <c r="G953" s="165">
        <f t="shared" si="28"/>
        <v>0.35510000000000003</v>
      </c>
      <c r="H953" s="164">
        <v>1</v>
      </c>
      <c r="I953" s="167">
        <f t="shared" si="29"/>
        <v>0.35510000000000003</v>
      </c>
      <c r="J953" s="168" t="s">
        <v>61</v>
      </c>
      <c r="K953" s="169" t="s">
        <v>61</v>
      </c>
      <c r="L953" s="170"/>
    </row>
    <row r="954" spans="1:12" ht="11.25" customHeight="1">
      <c r="A954" s="151" t="s">
        <v>1564</v>
      </c>
      <c r="B954" s="151" t="s">
        <v>1613</v>
      </c>
      <c r="C954" s="171">
        <v>2.72</v>
      </c>
      <c r="D954" s="172">
        <v>0.97760000000000002</v>
      </c>
      <c r="E954" s="172">
        <v>0.97760000000000002</v>
      </c>
      <c r="F954" s="173">
        <v>1</v>
      </c>
      <c r="G954" s="172">
        <f t="shared" si="28"/>
        <v>0.97760000000000002</v>
      </c>
      <c r="H954" s="171">
        <v>1</v>
      </c>
      <c r="I954" s="174">
        <f t="shared" si="29"/>
        <v>0.97760000000000002</v>
      </c>
      <c r="J954" s="175" t="s">
        <v>61</v>
      </c>
      <c r="K954" s="176" t="s">
        <v>61</v>
      </c>
      <c r="L954" s="170"/>
    </row>
    <row r="955" spans="1:12" ht="11.25" customHeight="1">
      <c r="A955" s="151" t="s">
        <v>1565</v>
      </c>
      <c r="B955" s="151" t="s">
        <v>1613</v>
      </c>
      <c r="C955" s="171">
        <v>4.82</v>
      </c>
      <c r="D955" s="172">
        <v>1.5356000000000001</v>
      </c>
      <c r="E955" s="172">
        <v>1.5356000000000001</v>
      </c>
      <c r="F955" s="173">
        <v>1</v>
      </c>
      <c r="G955" s="172">
        <f t="shared" si="28"/>
        <v>1.5356000000000001</v>
      </c>
      <c r="H955" s="171">
        <v>1</v>
      </c>
      <c r="I955" s="174">
        <f t="shared" si="29"/>
        <v>1.5356000000000001</v>
      </c>
      <c r="J955" s="175" t="s">
        <v>61</v>
      </c>
      <c r="K955" s="176" t="s">
        <v>61</v>
      </c>
      <c r="L955" s="170"/>
    </row>
    <row r="956" spans="1:12" ht="11.25" customHeight="1">
      <c r="A956" s="177" t="s">
        <v>1566</v>
      </c>
      <c r="B956" s="177" t="s">
        <v>1613</v>
      </c>
      <c r="C956" s="178">
        <v>8.85</v>
      </c>
      <c r="D956" s="179">
        <v>2.8397999999999999</v>
      </c>
      <c r="E956" s="179">
        <v>2.8397999999999999</v>
      </c>
      <c r="F956" s="180">
        <v>1</v>
      </c>
      <c r="G956" s="179">
        <f t="shared" si="28"/>
        <v>2.8397999999999999</v>
      </c>
      <c r="H956" s="178">
        <v>1</v>
      </c>
      <c r="I956" s="181">
        <f t="shared" si="29"/>
        <v>2.8397999999999999</v>
      </c>
      <c r="J956" s="182" t="s">
        <v>61</v>
      </c>
      <c r="K956" s="183" t="s">
        <v>61</v>
      </c>
      <c r="L956" s="170"/>
    </row>
    <row r="957" spans="1:12" ht="11.25" customHeight="1">
      <c r="A957" s="163" t="s">
        <v>1088</v>
      </c>
      <c r="B957" s="163" t="s">
        <v>1567</v>
      </c>
      <c r="C957" s="164">
        <v>1.95</v>
      </c>
      <c r="D957" s="165">
        <v>0.33929999999999999</v>
      </c>
      <c r="E957" s="165">
        <v>0.33929999999999999</v>
      </c>
      <c r="F957" s="166">
        <v>1</v>
      </c>
      <c r="G957" s="165">
        <f t="shared" si="28"/>
        <v>0.33929999999999999</v>
      </c>
      <c r="H957" s="164">
        <v>1</v>
      </c>
      <c r="I957" s="167">
        <f t="shared" si="29"/>
        <v>0.33929999999999999</v>
      </c>
      <c r="J957" s="168" t="s">
        <v>61</v>
      </c>
      <c r="K957" s="169" t="s">
        <v>61</v>
      </c>
      <c r="L957" s="170"/>
    </row>
    <row r="958" spans="1:12" ht="11.25" customHeight="1">
      <c r="A958" s="151" t="s">
        <v>1089</v>
      </c>
      <c r="B958" s="151" t="s">
        <v>1567</v>
      </c>
      <c r="C958" s="171">
        <v>2.25</v>
      </c>
      <c r="D958" s="172">
        <v>0.39389999999999997</v>
      </c>
      <c r="E958" s="172">
        <v>0.39389999999999997</v>
      </c>
      <c r="F958" s="173">
        <v>1</v>
      </c>
      <c r="G958" s="172">
        <f t="shared" si="28"/>
        <v>0.39389999999999997</v>
      </c>
      <c r="H958" s="171">
        <v>1</v>
      </c>
      <c r="I958" s="174">
        <f t="shared" si="29"/>
        <v>0.39389999999999997</v>
      </c>
      <c r="J958" s="175" t="s">
        <v>61</v>
      </c>
      <c r="K958" s="176" t="s">
        <v>61</v>
      </c>
      <c r="L958" s="170"/>
    </row>
    <row r="959" spans="1:12" ht="11.25" customHeight="1">
      <c r="A959" s="151" t="s">
        <v>1090</v>
      </c>
      <c r="B959" s="151" t="s">
        <v>1567</v>
      </c>
      <c r="C959" s="171">
        <v>3.3</v>
      </c>
      <c r="D959" s="172">
        <v>0.55569999999999997</v>
      </c>
      <c r="E959" s="172">
        <v>0.55569999999999997</v>
      </c>
      <c r="F959" s="173">
        <v>1</v>
      </c>
      <c r="G959" s="172">
        <f t="shared" si="28"/>
        <v>0.55569999999999997</v>
      </c>
      <c r="H959" s="171">
        <v>1</v>
      </c>
      <c r="I959" s="174">
        <f t="shared" si="29"/>
        <v>0.55569999999999997</v>
      </c>
      <c r="J959" s="175" t="s">
        <v>61</v>
      </c>
      <c r="K959" s="176" t="s">
        <v>61</v>
      </c>
      <c r="L959" s="170"/>
    </row>
    <row r="960" spans="1:12" ht="11.25" customHeight="1">
      <c r="A960" s="177" t="s">
        <v>1091</v>
      </c>
      <c r="B960" s="177" t="s">
        <v>1567</v>
      </c>
      <c r="C960" s="178">
        <v>6.75</v>
      </c>
      <c r="D960" s="179">
        <v>0.98319999999999996</v>
      </c>
      <c r="E960" s="179">
        <v>0.98319999999999996</v>
      </c>
      <c r="F960" s="180">
        <v>1</v>
      </c>
      <c r="G960" s="179">
        <f t="shared" si="28"/>
        <v>0.98319999999999996</v>
      </c>
      <c r="H960" s="178">
        <v>1</v>
      </c>
      <c r="I960" s="181">
        <f t="shared" si="29"/>
        <v>0.98319999999999996</v>
      </c>
      <c r="J960" s="182" t="s">
        <v>61</v>
      </c>
      <c r="K960" s="183" t="s">
        <v>61</v>
      </c>
      <c r="L960" s="170"/>
    </row>
    <row r="961" spans="1:12" ht="11.25" customHeight="1">
      <c r="A961" s="163" t="s">
        <v>1092</v>
      </c>
      <c r="B961" s="163" t="s">
        <v>1614</v>
      </c>
      <c r="C961" s="164">
        <v>1.85</v>
      </c>
      <c r="D961" s="165">
        <v>0.2387</v>
      </c>
      <c r="E961" s="165">
        <v>0.2387</v>
      </c>
      <c r="F961" s="166">
        <v>1</v>
      </c>
      <c r="G961" s="165">
        <f t="shared" si="28"/>
        <v>0.2387</v>
      </c>
      <c r="H961" s="164">
        <v>1</v>
      </c>
      <c r="I961" s="167">
        <f t="shared" si="29"/>
        <v>0.2387</v>
      </c>
      <c r="J961" s="168" t="s">
        <v>61</v>
      </c>
      <c r="K961" s="169" t="s">
        <v>61</v>
      </c>
      <c r="L961" s="170"/>
    </row>
    <row r="962" spans="1:12" ht="11.25" customHeight="1">
      <c r="A962" s="151" t="s">
        <v>1093</v>
      </c>
      <c r="B962" s="151" t="s">
        <v>1614</v>
      </c>
      <c r="C962" s="171">
        <v>2.34</v>
      </c>
      <c r="D962" s="172">
        <v>0.37169999999999997</v>
      </c>
      <c r="E962" s="172">
        <v>0.37169999999999997</v>
      </c>
      <c r="F962" s="173">
        <v>1</v>
      </c>
      <c r="G962" s="172">
        <f t="shared" si="28"/>
        <v>0.37169999999999997</v>
      </c>
      <c r="H962" s="171">
        <v>1</v>
      </c>
      <c r="I962" s="174">
        <f t="shared" si="29"/>
        <v>0.37169999999999997</v>
      </c>
      <c r="J962" s="175" t="s">
        <v>61</v>
      </c>
      <c r="K962" s="176" t="s">
        <v>61</v>
      </c>
      <c r="L962" s="170"/>
    </row>
    <row r="963" spans="1:12" ht="11.25" customHeight="1">
      <c r="A963" s="151" t="s">
        <v>1094</v>
      </c>
      <c r="B963" s="151" t="s">
        <v>1614</v>
      </c>
      <c r="C963" s="171">
        <v>3.41</v>
      </c>
      <c r="D963" s="172">
        <v>0.66659999999999997</v>
      </c>
      <c r="E963" s="172">
        <v>0.66659999999999997</v>
      </c>
      <c r="F963" s="173">
        <v>1</v>
      </c>
      <c r="G963" s="172">
        <f t="shared" si="28"/>
        <v>0.66659999999999997</v>
      </c>
      <c r="H963" s="171">
        <v>1</v>
      </c>
      <c r="I963" s="174">
        <f t="shared" si="29"/>
        <v>0.66659999999999997</v>
      </c>
      <c r="J963" s="175" t="s">
        <v>61</v>
      </c>
      <c r="K963" s="176" t="s">
        <v>61</v>
      </c>
      <c r="L963" s="170"/>
    </row>
    <row r="964" spans="1:12" ht="11.25" customHeight="1">
      <c r="A964" s="177" t="s">
        <v>1095</v>
      </c>
      <c r="B964" s="177" t="s">
        <v>1614</v>
      </c>
      <c r="C964" s="178">
        <v>5.96</v>
      </c>
      <c r="D964" s="179">
        <v>1.2830999999999999</v>
      </c>
      <c r="E964" s="179">
        <v>1.2830999999999999</v>
      </c>
      <c r="F964" s="180">
        <v>1</v>
      </c>
      <c r="G964" s="179">
        <f t="shared" si="28"/>
        <v>1.2830999999999999</v>
      </c>
      <c r="H964" s="178">
        <v>1</v>
      </c>
      <c r="I964" s="181">
        <f t="shared" si="29"/>
        <v>1.2830999999999999</v>
      </c>
      <c r="J964" s="182" t="s">
        <v>61</v>
      </c>
      <c r="K964" s="183" t="s">
        <v>61</v>
      </c>
      <c r="L964" s="170"/>
    </row>
    <row r="965" spans="1:12" ht="11.25" customHeight="1">
      <c r="A965" s="163" t="s">
        <v>1096</v>
      </c>
      <c r="B965" s="163" t="s">
        <v>1615</v>
      </c>
      <c r="C965" s="164">
        <v>1.18</v>
      </c>
      <c r="D965" s="165">
        <v>0.30730000000000002</v>
      </c>
      <c r="E965" s="165">
        <v>0.30730000000000002</v>
      </c>
      <c r="F965" s="166">
        <v>1</v>
      </c>
      <c r="G965" s="165">
        <f t="shared" si="28"/>
        <v>0.30730000000000002</v>
      </c>
      <c r="H965" s="164">
        <v>1</v>
      </c>
      <c r="I965" s="167">
        <f t="shared" si="29"/>
        <v>0.30730000000000002</v>
      </c>
      <c r="J965" s="168" t="s">
        <v>61</v>
      </c>
      <c r="K965" s="169" t="s">
        <v>61</v>
      </c>
      <c r="L965" s="170"/>
    </row>
    <row r="966" spans="1:12" ht="11.25" customHeight="1">
      <c r="A966" s="151" t="s">
        <v>1097</v>
      </c>
      <c r="B966" s="151" t="s">
        <v>1615</v>
      </c>
      <c r="C966" s="171">
        <v>1.59</v>
      </c>
      <c r="D966" s="172">
        <v>0.39369999999999999</v>
      </c>
      <c r="E966" s="172">
        <v>0.39369999999999999</v>
      </c>
      <c r="F966" s="173">
        <v>1</v>
      </c>
      <c r="G966" s="172">
        <f t="shared" si="28"/>
        <v>0.39369999999999999</v>
      </c>
      <c r="H966" s="171">
        <v>1</v>
      </c>
      <c r="I966" s="174">
        <f t="shared" si="29"/>
        <v>0.39369999999999999</v>
      </c>
      <c r="J966" s="175" t="s">
        <v>61</v>
      </c>
      <c r="K966" s="176" t="s">
        <v>61</v>
      </c>
      <c r="L966" s="170"/>
    </row>
    <row r="967" spans="1:12" ht="11.25" customHeight="1">
      <c r="A967" s="151" t="s">
        <v>1098</v>
      </c>
      <c r="B967" s="151" t="s">
        <v>1615</v>
      </c>
      <c r="C967" s="171">
        <v>2.64</v>
      </c>
      <c r="D967" s="172">
        <v>0.67310000000000003</v>
      </c>
      <c r="E967" s="172">
        <v>0.67310000000000003</v>
      </c>
      <c r="F967" s="173">
        <v>1</v>
      </c>
      <c r="G967" s="172">
        <f t="shared" si="28"/>
        <v>0.67310000000000003</v>
      </c>
      <c r="H967" s="171">
        <v>1</v>
      </c>
      <c r="I967" s="174">
        <f t="shared" si="29"/>
        <v>0.67310000000000003</v>
      </c>
      <c r="J967" s="175" t="s">
        <v>61</v>
      </c>
      <c r="K967" s="176" t="s">
        <v>61</v>
      </c>
      <c r="L967" s="170"/>
    </row>
    <row r="968" spans="1:12" ht="11.25" customHeight="1">
      <c r="A968" s="177" t="s">
        <v>1099</v>
      </c>
      <c r="B968" s="177" t="s">
        <v>1615</v>
      </c>
      <c r="C968" s="178">
        <v>6.22</v>
      </c>
      <c r="D968" s="179">
        <v>1.4469000000000001</v>
      </c>
      <c r="E968" s="179">
        <v>1.4469000000000001</v>
      </c>
      <c r="F968" s="180">
        <v>1</v>
      </c>
      <c r="G968" s="179">
        <f t="shared" si="28"/>
        <v>1.4469000000000001</v>
      </c>
      <c r="H968" s="178">
        <v>1</v>
      </c>
      <c r="I968" s="181">
        <f t="shared" si="29"/>
        <v>1.4469000000000001</v>
      </c>
      <c r="J968" s="182" t="s">
        <v>61</v>
      </c>
      <c r="K968" s="183" t="s">
        <v>61</v>
      </c>
      <c r="L968" s="170"/>
    </row>
    <row r="969" spans="1:12" ht="11.25" customHeight="1">
      <c r="A969" s="163" t="s">
        <v>1100</v>
      </c>
      <c r="B969" s="163" t="s">
        <v>1616</v>
      </c>
      <c r="C969" s="164">
        <v>1.87</v>
      </c>
      <c r="D969" s="165">
        <v>0.2384</v>
      </c>
      <c r="E969" s="165">
        <v>0.2384</v>
      </c>
      <c r="F969" s="166">
        <v>1</v>
      </c>
      <c r="G969" s="165">
        <f t="shared" si="28"/>
        <v>0.2384</v>
      </c>
      <c r="H969" s="164">
        <v>1</v>
      </c>
      <c r="I969" s="167">
        <f t="shared" si="29"/>
        <v>0.2384</v>
      </c>
      <c r="J969" s="168" t="s">
        <v>61</v>
      </c>
      <c r="K969" s="169" t="s">
        <v>61</v>
      </c>
      <c r="L969" s="170"/>
    </row>
    <row r="970" spans="1:12" ht="11.25" customHeight="1">
      <c r="A970" s="151" t="s">
        <v>1101</v>
      </c>
      <c r="B970" s="151" t="s">
        <v>1616</v>
      </c>
      <c r="C970" s="171">
        <v>2.71</v>
      </c>
      <c r="D970" s="172">
        <v>0.34150000000000003</v>
      </c>
      <c r="E970" s="172">
        <v>0.34150000000000003</v>
      </c>
      <c r="F970" s="173">
        <v>1</v>
      </c>
      <c r="G970" s="172">
        <f t="shared" si="28"/>
        <v>0.34150000000000003</v>
      </c>
      <c r="H970" s="171">
        <v>1</v>
      </c>
      <c r="I970" s="174">
        <f t="shared" si="29"/>
        <v>0.34150000000000003</v>
      </c>
      <c r="J970" s="175" t="s">
        <v>61</v>
      </c>
      <c r="K970" s="176" t="s">
        <v>61</v>
      </c>
      <c r="L970" s="170"/>
    </row>
    <row r="971" spans="1:12" ht="11.25" customHeight="1">
      <c r="A971" s="151" t="s">
        <v>1102</v>
      </c>
      <c r="B971" s="151" t="s">
        <v>1616</v>
      </c>
      <c r="C971" s="171">
        <v>4.29</v>
      </c>
      <c r="D971" s="172">
        <v>0.6331</v>
      </c>
      <c r="E971" s="172">
        <v>0.6331</v>
      </c>
      <c r="F971" s="173">
        <v>1</v>
      </c>
      <c r="G971" s="172">
        <f t="shared" si="28"/>
        <v>0.6331</v>
      </c>
      <c r="H971" s="171">
        <v>1</v>
      </c>
      <c r="I971" s="174">
        <f t="shared" si="29"/>
        <v>0.6331</v>
      </c>
      <c r="J971" s="175" t="s">
        <v>61</v>
      </c>
      <c r="K971" s="176" t="s">
        <v>61</v>
      </c>
      <c r="L971" s="170"/>
    </row>
    <row r="972" spans="1:12" ht="11.25" customHeight="1">
      <c r="A972" s="177" t="s">
        <v>1103</v>
      </c>
      <c r="B972" s="177" t="s">
        <v>1616</v>
      </c>
      <c r="C972" s="178">
        <v>7.02</v>
      </c>
      <c r="D972" s="179">
        <v>1.3327</v>
      </c>
      <c r="E972" s="179">
        <v>1.3327</v>
      </c>
      <c r="F972" s="180">
        <v>1</v>
      </c>
      <c r="G972" s="179">
        <f t="shared" si="28"/>
        <v>1.3327</v>
      </c>
      <c r="H972" s="178">
        <v>1</v>
      </c>
      <c r="I972" s="181">
        <f t="shared" si="29"/>
        <v>1.3327</v>
      </c>
      <c r="J972" s="182" t="s">
        <v>61</v>
      </c>
      <c r="K972" s="183" t="s">
        <v>61</v>
      </c>
      <c r="L972" s="170"/>
    </row>
    <row r="973" spans="1:12" ht="11.25" customHeight="1">
      <c r="A973" s="163" t="s">
        <v>1104</v>
      </c>
      <c r="B973" s="163" t="s">
        <v>1568</v>
      </c>
      <c r="C973" s="164">
        <v>1.44</v>
      </c>
      <c r="D973" s="165">
        <v>0.28070000000000001</v>
      </c>
      <c r="E973" s="165">
        <v>0.28070000000000001</v>
      </c>
      <c r="F973" s="166">
        <v>1</v>
      </c>
      <c r="G973" s="165">
        <f t="shared" ref="G973:G1036" si="30">ROUND(F973*D973,5)</f>
        <v>0.28070000000000001</v>
      </c>
      <c r="H973" s="164">
        <v>1.1000000000000001</v>
      </c>
      <c r="I973" s="167">
        <f t="shared" ref="I973:I1036" si="31">ROUND(H973*G973,5)</f>
        <v>0.30876999999999999</v>
      </c>
      <c r="J973" s="168" t="s">
        <v>60</v>
      </c>
      <c r="K973" s="169" t="s">
        <v>60</v>
      </c>
      <c r="L973" s="170"/>
    </row>
    <row r="974" spans="1:12" ht="11.25" customHeight="1">
      <c r="A974" s="151" t="s">
        <v>1105</v>
      </c>
      <c r="B974" s="151" t="s">
        <v>1568</v>
      </c>
      <c r="C974" s="171">
        <v>1.59</v>
      </c>
      <c r="D974" s="172">
        <v>0.40029999999999999</v>
      </c>
      <c r="E974" s="172">
        <v>0.40029999999999999</v>
      </c>
      <c r="F974" s="173">
        <v>1</v>
      </c>
      <c r="G974" s="172">
        <f t="shared" si="30"/>
        <v>0.40029999999999999</v>
      </c>
      <c r="H974" s="171">
        <v>1.1000000000000001</v>
      </c>
      <c r="I974" s="174">
        <f t="shared" si="31"/>
        <v>0.44033</v>
      </c>
      <c r="J974" s="175" t="s">
        <v>60</v>
      </c>
      <c r="K974" s="176" t="s">
        <v>60</v>
      </c>
      <c r="L974" s="170"/>
    </row>
    <row r="975" spans="1:12" ht="11.25" customHeight="1">
      <c r="A975" s="151" t="s">
        <v>1106</v>
      </c>
      <c r="B975" s="151" t="s">
        <v>1568</v>
      </c>
      <c r="C975" s="171">
        <v>1.83</v>
      </c>
      <c r="D975" s="172">
        <v>0.70779999999999998</v>
      </c>
      <c r="E975" s="172">
        <v>0.70779999999999998</v>
      </c>
      <c r="F975" s="173">
        <v>1</v>
      </c>
      <c r="G975" s="172">
        <f t="shared" si="30"/>
        <v>0.70779999999999998</v>
      </c>
      <c r="H975" s="171">
        <v>1.1000000000000001</v>
      </c>
      <c r="I975" s="174">
        <f t="shared" si="31"/>
        <v>0.77858000000000005</v>
      </c>
      <c r="J975" s="175" t="s">
        <v>60</v>
      </c>
      <c r="K975" s="176" t="s">
        <v>60</v>
      </c>
      <c r="L975" s="170"/>
    </row>
    <row r="976" spans="1:12" ht="11.25" customHeight="1">
      <c r="A976" s="177" t="s">
        <v>1107</v>
      </c>
      <c r="B976" s="177" t="s">
        <v>1568</v>
      </c>
      <c r="C976" s="178">
        <v>1.83</v>
      </c>
      <c r="D976" s="179">
        <v>1.1097999999999999</v>
      </c>
      <c r="E976" s="179">
        <v>1.1097999999999999</v>
      </c>
      <c r="F976" s="180">
        <v>1</v>
      </c>
      <c r="G976" s="179">
        <f t="shared" si="30"/>
        <v>1.1097999999999999</v>
      </c>
      <c r="H976" s="178">
        <v>1.1000000000000001</v>
      </c>
      <c r="I976" s="181">
        <f t="shared" si="31"/>
        <v>1.22078</v>
      </c>
      <c r="J976" s="182" t="s">
        <v>60</v>
      </c>
      <c r="K976" s="183" t="s">
        <v>60</v>
      </c>
      <c r="L976" s="170"/>
    </row>
    <row r="977" spans="1:12" ht="11.25" customHeight="1">
      <c r="A977" s="163" t="s">
        <v>1108</v>
      </c>
      <c r="B977" s="163" t="s">
        <v>1569</v>
      </c>
      <c r="C977" s="164">
        <v>1.18</v>
      </c>
      <c r="D977" s="165">
        <v>0.1011</v>
      </c>
      <c r="E977" s="165">
        <v>0.1011</v>
      </c>
      <c r="F977" s="166">
        <v>1</v>
      </c>
      <c r="G977" s="165">
        <f t="shared" si="30"/>
        <v>0.1011</v>
      </c>
      <c r="H977" s="164">
        <v>1.1000000000000001</v>
      </c>
      <c r="I977" s="167">
        <f t="shared" si="31"/>
        <v>0.11121</v>
      </c>
      <c r="J977" s="168" t="s">
        <v>60</v>
      </c>
      <c r="K977" s="169" t="s">
        <v>60</v>
      </c>
      <c r="L977" s="170"/>
    </row>
    <row r="978" spans="1:12" ht="11.25" customHeight="1">
      <c r="A978" s="151" t="s">
        <v>1109</v>
      </c>
      <c r="B978" s="151" t="s">
        <v>1569</v>
      </c>
      <c r="C978" s="171">
        <v>1.28</v>
      </c>
      <c r="D978" s="172">
        <v>0.14630000000000001</v>
      </c>
      <c r="E978" s="172">
        <v>0.14630000000000001</v>
      </c>
      <c r="F978" s="173">
        <v>1</v>
      </c>
      <c r="G978" s="172">
        <f t="shared" si="30"/>
        <v>0.14630000000000001</v>
      </c>
      <c r="H978" s="171">
        <v>1.1000000000000001</v>
      </c>
      <c r="I978" s="174">
        <f t="shared" si="31"/>
        <v>0.16092999999999999</v>
      </c>
      <c r="J978" s="175" t="s">
        <v>60</v>
      </c>
      <c r="K978" s="176" t="s">
        <v>60</v>
      </c>
      <c r="L978" s="170"/>
    </row>
    <row r="979" spans="1:12" ht="11.25" customHeight="1">
      <c r="A979" s="151" t="s">
        <v>1110</v>
      </c>
      <c r="B979" s="151" t="s">
        <v>1569</v>
      </c>
      <c r="C979" s="171">
        <v>1.32</v>
      </c>
      <c r="D979" s="172">
        <v>0.2515</v>
      </c>
      <c r="E979" s="172">
        <v>0.2515</v>
      </c>
      <c r="F979" s="173">
        <v>1</v>
      </c>
      <c r="G979" s="172">
        <f t="shared" si="30"/>
        <v>0.2515</v>
      </c>
      <c r="H979" s="171">
        <v>1.1000000000000001</v>
      </c>
      <c r="I979" s="174">
        <f t="shared" si="31"/>
        <v>0.27665000000000001</v>
      </c>
      <c r="J979" s="175" t="s">
        <v>60</v>
      </c>
      <c r="K979" s="176" t="s">
        <v>60</v>
      </c>
      <c r="L979" s="170"/>
    </row>
    <row r="980" spans="1:12" ht="11.25" customHeight="1">
      <c r="A980" s="177" t="s">
        <v>1111</v>
      </c>
      <c r="B980" s="177" t="s">
        <v>1569</v>
      </c>
      <c r="C980" s="178">
        <v>1.32</v>
      </c>
      <c r="D980" s="179">
        <v>0.43530000000000002</v>
      </c>
      <c r="E980" s="179">
        <v>0.43530000000000002</v>
      </c>
      <c r="F980" s="180">
        <v>1</v>
      </c>
      <c r="G980" s="179">
        <f t="shared" si="30"/>
        <v>0.43530000000000002</v>
      </c>
      <c r="H980" s="178">
        <v>1.1000000000000001</v>
      </c>
      <c r="I980" s="181">
        <f t="shared" si="31"/>
        <v>0.47882999999999998</v>
      </c>
      <c r="J980" s="182" t="s">
        <v>60</v>
      </c>
      <c r="K980" s="183" t="s">
        <v>60</v>
      </c>
      <c r="L980" s="170"/>
    </row>
    <row r="981" spans="1:12" ht="11.25" customHeight="1">
      <c r="A981" s="163" t="s">
        <v>1112</v>
      </c>
      <c r="B981" s="163" t="s">
        <v>1857</v>
      </c>
      <c r="C981" s="164">
        <v>40.21</v>
      </c>
      <c r="D981" s="165">
        <v>17.480899999999998</v>
      </c>
      <c r="E981" s="165">
        <v>17.480899999999998</v>
      </c>
      <c r="F981" s="166">
        <v>1</v>
      </c>
      <c r="G981" s="165">
        <f t="shared" si="30"/>
        <v>17.480899999999998</v>
      </c>
      <c r="H981" s="164">
        <v>1.1000000000000001</v>
      </c>
      <c r="I981" s="167">
        <f t="shared" si="31"/>
        <v>19.22899</v>
      </c>
      <c r="J981" s="168" t="s">
        <v>60</v>
      </c>
      <c r="K981" s="169" t="s">
        <v>60</v>
      </c>
      <c r="L981" s="170"/>
    </row>
    <row r="982" spans="1:12" ht="11.25" customHeight="1">
      <c r="A982" s="151" t="s">
        <v>1113</v>
      </c>
      <c r="B982" s="151" t="s">
        <v>1857</v>
      </c>
      <c r="C982" s="171">
        <v>40.21</v>
      </c>
      <c r="D982" s="172">
        <v>20.7181</v>
      </c>
      <c r="E982" s="172">
        <v>20.7181</v>
      </c>
      <c r="F982" s="173">
        <v>1</v>
      </c>
      <c r="G982" s="172">
        <f t="shared" si="30"/>
        <v>20.7181</v>
      </c>
      <c r="H982" s="171">
        <v>1.1000000000000001</v>
      </c>
      <c r="I982" s="174">
        <f t="shared" si="31"/>
        <v>22.789909999999999</v>
      </c>
      <c r="J982" s="175" t="s">
        <v>60</v>
      </c>
      <c r="K982" s="176" t="s">
        <v>60</v>
      </c>
      <c r="L982" s="170"/>
    </row>
    <row r="983" spans="1:12" ht="11.25" customHeight="1">
      <c r="A983" s="151" t="s">
        <v>1114</v>
      </c>
      <c r="B983" s="151" t="s">
        <v>1857</v>
      </c>
      <c r="C983" s="171">
        <v>84.8</v>
      </c>
      <c r="D983" s="172">
        <v>33.015700000000002</v>
      </c>
      <c r="E983" s="172">
        <v>33.015700000000002</v>
      </c>
      <c r="F983" s="173">
        <v>1</v>
      </c>
      <c r="G983" s="172">
        <f t="shared" si="30"/>
        <v>33.015700000000002</v>
      </c>
      <c r="H983" s="171">
        <v>1.1000000000000001</v>
      </c>
      <c r="I983" s="174">
        <f t="shared" si="31"/>
        <v>36.317270000000001</v>
      </c>
      <c r="J983" s="175" t="s">
        <v>60</v>
      </c>
      <c r="K983" s="176" t="s">
        <v>60</v>
      </c>
      <c r="L983" s="170"/>
    </row>
    <row r="984" spans="1:12" ht="11.25" customHeight="1">
      <c r="A984" s="177" t="s">
        <v>1115</v>
      </c>
      <c r="B984" s="177" t="s">
        <v>1857</v>
      </c>
      <c r="C984" s="178">
        <v>139.72999999999999</v>
      </c>
      <c r="D984" s="179">
        <v>54.682200000000002</v>
      </c>
      <c r="E984" s="179">
        <v>54.682200000000002</v>
      </c>
      <c r="F984" s="180">
        <v>1</v>
      </c>
      <c r="G984" s="179">
        <f t="shared" si="30"/>
        <v>54.682200000000002</v>
      </c>
      <c r="H984" s="178">
        <v>1.1000000000000001</v>
      </c>
      <c r="I984" s="181">
        <f t="shared" si="31"/>
        <v>60.150419999999997</v>
      </c>
      <c r="J984" s="182" t="s">
        <v>60</v>
      </c>
      <c r="K984" s="183" t="s">
        <v>60</v>
      </c>
      <c r="L984" s="170"/>
    </row>
    <row r="985" spans="1:12" ht="11.25" customHeight="1">
      <c r="A985" s="163" t="s">
        <v>1116</v>
      </c>
      <c r="B985" s="163" t="s">
        <v>1858</v>
      </c>
      <c r="C985" s="164">
        <v>93.840999999999994</v>
      </c>
      <c r="D985" s="165">
        <v>14.3512</v>
      </c>
      <c r="E985" s="165">
        <v>14.3512</v>
      </c>
      <c r="F985" s="166">
        <v>1</v>
      </c>
      <c r="G985" s="165">
        <f t="shared" si="30"/>
        <v>14.3512</v>
      </c>
      <c r="H985" s="164">
        <v>1.1000000000000001</v>
      </c>
      <c r="I985" s="167">
        <f t="shared" si="31"/>
        <v>15.78632</v>
      </c>
      <c r="J985" s="168" t="s">
        <v>60</v>
      </c>
      <c r="K985" s="169" t="s">
        <v>60</v>
      </c>
      <c r="L985" s="170"/>
    </row>
    <row r="986" spans="1:12" ht="11.25" customHeight="1">
      <c r="A986" s="151" t="s">
        <v>1117</v>
      </c>
      <c r="B986" s="151" t="s">
        <v>1858</v>
      </c>
      <c r="C986" s="171">
        <v>98.78</v>
      </c>
      <c r="D986" s="172">
        <v>21.577100000000002</v>
      </c>
      <c r="E986" s="172">
        <v>21.577100000000002</v>
      </c>
      <c r="F986" s="173">
        <v>1</v>
      </c>
      <c r="G986" s="172">
        <f t="shared" si="30"/>
        <v>21.577100000000002</v>
      </c>
      <c r="H986" s="171">
        <v>1.1000000000000001</v>
      </c>
      <c r="I986" s="174">
        <f t="shared" si="31"/>
        <v>23.73481</v>
      </c>
      <c r="J986" s="175" t="s">
        <v>60</v>
      </c>
      <c r="K986" s="176" t="s">
        <v>60</v>
      </c>
      <c r="L986" s="170"/>
    </row>
    <row r="987" spans="1:12" ht="11.25" customHeight="1">
      <c r="A987" s="151" t="s">
        <v>1118</v>
      </c>
      <c r="B987" s="151" t="s">
        <v>1858</v>
      </c>
      <c r="C987" s="171">
        <v>106.18</v>
      </c>
      <c r="D987" s="172">
        <v>22.372699999999998</v>
      </c>
      <c r="E987" s="172">
        <v>22.372699999999998</v>
      </c>
      <c r="F987" s="173">
        <v>1</v>
      </c>
      <c r="G987" s="172">
        <f t="shared" si="30"/>
        <v>22.372699999999998</v>
      </c>
      <c r="H987" s="171">
        <v>1.1000000000000001</v>
      </c>
      <c r="I987" s="174">
        <f t="shared" si="31"/>
        <v>24.609970000000001</v>
      </c>
      <c r="J987" s="175" t="s">
        <v>60</v>
      </c>
      <c r="K987" s="176" t="s">
        <v>60</v>
      </c>
      <c r="L987" s="170"/>
    </row>
    <row r="988" spans="1:12" ht="11.25" customHeight="1">
      <c r="A988" s="177" t="s">
        <v>1119</v>
      </c>
      <c r="B988" s="177" t="s">
        <v>1858</v>
      </c>
      <c r="C988" s="178">
        <v>140.21</v>
      </c>
      <c r="D988" s="179">
        <v>34.561199999999999</v>
      </c>
      <c r="E988" s="179">
        <v>34.561199999999999</v>
      </c>
      <c r="F988" s="180">
        <v>1</v>
      </c>
      <c r="G988" s="179">
        <f t="shared" si="30"/>
        <v>34.561199999999999</v>
      </c>
      <c r="H988" s="178">
        <v>1.1000000000000001</v>
      </c>
      <c r="I988" s="181">
        <f t="shared" si="31"/>
        <v>38.017319999999998</v>
      </c>
      <c r="J988" s="182" t="s">
        <v>60</v>
      </c>
      <c r="K988" s="183" t="s">
        <v>60</v>
      </c>
      <c r="L988" s="170"/>
    </row>
    <row r="989" spans="1:12" ht="11.25" customHeight="1">
      <c r="A989" s="163" t="s">
        <v>1120</v>
      </c>
      <c r="B989" s="163" t="s">
        <v>1859</v>
      </c>
      <c r="C989" s="164">
        <v>86.4</v>
      </c>
      <c r="D989" s="165">
        <v>18.355899999999998</v>
      </c>
      <c r="E989" s="165">
        <v>18.355899999999998</v>
      </c>
      <c r="F989" s="166">
        <v>1</v>
      </c>
      <c r="G989" s="165">
        <f t="shared" si="30"/>
        <v>18.355899999999998</v>
      </c>
      <c r="H989" s="164">
        <v>1.1000000000000001</v>
      </c>
      <c r="I989" s="167">
        <f t="shared" si="31"/>
        <v>20.191490000000002</v>
      </c>
      <c r="J989" s="168" t="s">
        <v>60</v>
      </c>
      <c r="K989" s="169" t="s">
        <v>60</v>
      </c>
      <c r="L989" s="170"/>
    </row>
    <row r="990" spans="1:12" ht="11.25" customHeight="1">
      <c r="A990" s="151" t="s">
        <v>1121</v>
      </c>
      <c r="B990" s="151" t="s">
        <v>1859</v>
      </c>
      <c r="C990" s="171">
        <v>74.64</v>
      </c>
      <c r="D990" s="172">
        <v>18.355899999999998</v>
      </c>
      <c r="E990" s="172">
        <v>18.355899999999998</v>
      </c>
      <c r="F990" s="173">
        <v>1</v>
      </c>
      <c r="G990" s="172">
        <f t="shared" si="30"/>
        <v>18.355899999999998</v>
      </c>
      <c r="H990" s="171">
        <v>1.1000000000000001</v>
      </c>
      <c r="I990" s="174">
        <f t="shared" si="31"/>
        <v>20.191490000000002</v>
      </c>
      <c r="J990" s="175" t="s">
        <v>60</v>
      </c>
      <c r="K990" s="176" t="s">
        <v>60</v>
      </c>
      <c r="L990" s="170"/>
    </row>
    <row r="991" spans="1:12" ht="11.25" customHeight="1">
      <c r="A991" s="151" t="s">
        <v>1122</v>
      </c>
      <c r="B991" s="151" t="s">
        <v>1859</v>
      </c>
      <c r="C991" s="171">
        <v>46.5</v>
      </c>
      <c r="D991" s="172">
        <v>18.355899999999998</v>
      </c>
      <c r="E991" s="172">
        <v>18.355899999999998</v>
      </c>
      <c r="F991" s="173">
        <v>1</v>
      </c>
      <c r="G991" s="172">
        <f t="shared" si="30"/>
        <v>18.355899999999998</v>
      </c>
      <c r="H991" s="171">
        <v>1.1000000000000001</v>
      </c>
      <c r="I991" s="174">
        <f t="shared" si="31"/>
        <v>20.191490000000002</v>
      </c>
      <c r="J991" s="175" t="s">
        <v>60</v>
      </c>
      <c r="K991" s="176" t="s">
        <v>60</v>
      </c>
      <c r="L991" s="170"/>
    </row>
    <row r="992" spans="1:12" ht="11.25" customHeight="1">
      <c r="A992" s="177" t="s">
        <v>1123</v>
      </c>
      <c r="B992" s="177" t="s">
        <v>1859</v>
      </c>
      <c r="C992" s="178">
        <v>46.5</v>
      </c>
      <c r="D992" s="179">
        <v>6.6400000000000001E-2</v>
      </c>
      <c r="E992" s="179">
        <v>6.6400000000000001E-2</v>
      </c>
      <c r="F992" s="180">
        <v>1</v>
      </c>
      <c r="G992" s="179">
        <f t="shared" si="30"/>
        <v>6.6400000000000001E-2</v>
      </c>
      <c r="H992" s="178">
        <v>1.1000000000000001</v>
      </c>
      <c r="I992" s="181">
        <f t="shared" si="31"/>
        <v>7.3039999999999994E-2</v>
      </c>
      <c r="J992" s="182" t="s">
        <v>60</v>
      </c>
      <c r="K992" s="183" t="s">
        <v>60</v>
      </c>
      <c r="L992" s="170"/>
    </row>
    <row r="993" spans="1:12" ht="11.25" customHeight="1">
      <c r="A993" s="163" t="s">
        <v>1124</v>
      </c>
      <c r="B993" s="163" t="s">
        <v>1860</v>
      </c>
      <c r="C993" s="164">
        <v>15.67</v>
      </c>
      <c r="D993" s="165">
        <v>0.38269999999999998</v>
      </c>
      <c r="E993" s="165">
        <v>0.38269999999999998</v>
      </c>
      <c r="F993" s="166">
        <v>1</v>
      </c>
      <c r="G993" s="165">
        <f t="shared" si="30"/>
        <v>0.38269999999999998</v>
      </c>
      <c r="H993" s="164">
        <v>1.1000000000000001</v>
      </c>
      <c r="I993" s="167">
        <f t="shared" si="31"/>
        <v>0.42097000000000001</v>
      </c>
      <c r="J993" s="168" t="s">
        <v>60</v>
      </c>
      <c r="K993" s="169" t="s">
        <v>60</v>
      </c>
      <c r="L993" s="170"/>
    </row>
    <row r="994" spans="1:12" ht="11.25" customHeight="1">
      <c r="A994" s="151" t="s">
        <v>1125</v>
      </c>
      <c r="B994" s="151" t="s">
        <v>1860</v>
      </c>
      <c r="C994" s="171">
        <v>81.22</v>
      </c>
      <c r="D994" s="172">
        <v>14.6715</v>
      </c>
      <c r="E994" s="172">
        <v>14.6715</v>
      </c>
      <c r="F994" s="173">
        <v>1</v>
      </c>
      <c r="G994" s="172">
        <f t="shared" si="30"/>
        <v>14.6715</v>
      </c>
      <c r="H994" s="171">
        <v>1.1000000000000001</v>
      </c>
      <c r="I994" s="174">
        <f t="shared" si="31"/>
        <v>16.138649999999998</v>
      </c>
      <c r="J994" s="175" t="s">
        <v>60</v>
      </c>
      <c r="K994" s="176" t="s">
        <v>60</v>
      </c>
      <c r="L994" s="170"/>
    </row>
    <row r="995" spans="1:12" ht="11.25" customHeight="1">
      <c r="A995" s="151" t="s">
        <v>1126</v>
      </c>
      <c r="B995" s="151" t="s">
        <v>1860</v>
      </c>
      <c r="C995" s="171">
        <v>91.62</v>
      </c>
      <c r="D995" s="172">
        <v>18.0686</v>
      </c>
      <c r="E995" s="172">
        <v>18.0686</v>
      </c>
      <c r="F995" s="173">
        <v>1</v>
      </c>
      <c r="G995" s="172">
        <f t="shared" si="30"/>
        <v>18.0686</v>
      </c>
      <c r="H995" s="171">
        <v>1.1000000000000001</v>
      </c>
      <c r="I995" s="174">
        <f t="shared" si="31"/>
        <v>19.87546</v>
      </c>
      <c r="J995" s="175" t="s">
        <v>60</v>
      </c>
      <c r="K995" s="176" t="s">
        <v>60</v>
      </c>
      <c r="L995" s="170"/>
    </row>
    <row r="996" spans="1:12" ht="11.25" customHeight="1">
      <c r="A996" s="177" t="s">
        <v>1127</v>
      </c>
      <c r="B996" s="177" t="s">
        <v>1860</v>
      </c>
      <c r="C996" s="178">
        <v>110.79</v>
      </c>
      <c r="D996" s="179">
        <v>23.780200000000001</v>
      </c>
      <c r="E996" s="179">
        <v>23.780200000000001</v>
      </c>
      <c r="F996" s="180">
        <v>1</v>
      </c>
      <c r="G996" s="179">
        <f t="shared" si="30"/>
        <v>23.780200000000001</v>
      </c>
      <c r="H996" s="178">
        <v>1.1000000000000001</v>
      </c>
      <c r="I996" s="181">
        <f t="shared" si="31"/>
        <v>26.15822</v>
      </c>
      <c r="J996" s="182" t="s">
        <v>60</v>
      </c>
      <c r="K996" s="183" t="s">
        <v>60</v>
      </c>
      <c r="L996" s="170"/>
    </row>
    <row r="997" spans="1:12" ht="11.25" customHeight="1">
      <c r="A997" s="163" t="s">
        <v>1128</v>
      </c>
      <c r="B997" s="163" t="s">
        <v>1861</v>
      </c>
      <c r="C997" s="164">
        <v>54.81</v>
      </c>
      <c r="D997" s="165">
        <v>5.7797999999999998</v>
      </c>
      <c r="E997" s="165">
        <v>5.7797999999999998</v>
      </c>
      <c r="F997" s="166">
        <v>1</v>
      </c>
      <c r="G997" s="165">
        <f t="shared" si="30"/>
        <v>5.7797999999999998</v>
      </c>
      <c r="H997" s="164">
        <v>1.1000000000000001</v>
      </c>
      <c r="I997" s="167">
        <f t="shared" si="31"/>
        <v>6.35778</v>
      </c>
      <c r="J997" s="168" t="s">
        <v>60</v>
      </c>
      <c r="K997" s="169" t="s">
        <v>60</v>
      </c>
      <c r="L997" s="170"/>
    </row>
    <row r="998" spans="1:12" ht="11.25" customHeight="1">
      <c r="A998" s="151" t="s">
        <v>1129</v>
      </c>
      <c r="B998" s="151" t="s">
        <v>1861</v>
      </c>
      <c r="C998" s="171">
        <v>69.55</v>
      </c>
      <c r="D998" s="172">
        <v>11.6593</v>
      </c>
      <c r="E998" s="172">
        <v>11.6593</v>
      </c>
      <c r="F998" s="173">
        <v>1</v>
      </c>
      <c r="G998" s="172">
        <f t="shared" si="30"/>
        <v>11.6593</v>
      </c>
      <c r="H998" s="171">
        <v>1.1000000000000001</v>
      </c>
      <c r="I998" s="174">
        <f t="shared" si="31"/>
        <v>12.825229999999999</v>
      </c>
      <c r="J998" s="175" t="s">
        <v>60</v>
      </c>
      <c r="K998" s="176" t="s">
        <v>60</v>
      </c>
      <c r="L998" s="170"/>
    </row>
    <row r="999" spans="1:12" ht="11.25" customHeight="1">
      <c r="A999" s="151" t="s">
        <v>1130</v>
      </c>
      <c r="B999" s="151" t="s">
        <v>1861</v>
      </c>
      <c r="C999" s="171">
        <v>82.74</v>
      </c>
      <c r="D999" s="172">
        <v>14.9956</v>
      </c>
      <c r="E999" s="172">
        <v>14.9956</v>
      </c>
      <c r="F999" s="173">
        <v>1</v>
      </c>
      <c r="G999" s="172">
        <f t="shared" si="30"/>
        <v>14.9956</v>
      </c>
      <c r="H999" s="171">
        <v>1.1000000000000001</v>
      </c>
      <c r="I999" s="174">
        <f t="shared" si="31"/>
        <v>16.495159999999998</v>
      </c>
      <c r="J999" s="175" t="s">
        <v>60</v>
      </c>
      <c r="K999" s="176" t="s">
        <v>60</v>
      </c>
      <c r="L999" s="170"/>
    </row>
    <row r="1000" spans="1:12" ht="11.25" customHeight="1">
      <c r="A1000" s="177" t="s">
        <v>1131</v>
      </c>
      <c r="B1000" s="177" t="s">
        <v>1861</v>
      </c>
      <c r="C1000" s="178">
        <v>100.84</v>
      </c>
      <c r="D1000" s="179">
        <v>20.991</v>
      </c>
      <c r="E1000" s="179">
        <v>20.991</v>
      </c>
      <c r="F1000" s="180">
        <v>1</v>
      </c>
      <c r="G1000" s="179">
        <f t="shared" si="30"/>
        <v>20.991</v>
      </c>
      <c r="H1000" s="178">
        <v>1.1000000000000001</v>
      </c>
      <c r="I1000" s="181">
        <f t="shared" si="31"/>
        <v>23.0901</v>
      </c>
      <c r="J1000" s="182" t="s">
        <v>60</v>
      </c>
      <c r="K1000" s="183" t="s">
        <v>60</v>
      </c>
      <c r="L1000" s="170"/>
    </row>
    <row r="1001" spans="1:12" ht="11.25" customHeight="1">
      <c r="A1001" s="163" t="s">
        <v>1132</v>
      </c>
      <c r="B1001" s="163" t="s">
        <v>1862</v>
      </c>
      <c r="C1001" s="164">
        <v>39.950000000000003</v>
      </c>
      <c r="D1001" s="165">
        <v>4.5812999999999997</v>
      </c>
      <c r="E1001" s="165">
        <v>4.5812999999999997</v>
      </c>
      <c r="F1001" s="166">
        <v>1</v>
      </c>
      <c r="G1001" s="165">
        <f t="shared" si="30"/>
        <v>4.5812999999999997</v>
      </c>
      <c r="H1001" s="164">
        <v>1.1000000000000001</v>
      </c>
      <c r="I1001" s="167">
        <f t="shared" si="31"/>
        <v>5.0394300000000003</v>
      </c>
      <c r="J1001" s="168" t="s">
        <v>60</v>
      </c>
      <c r="K1001" s="169" t="s">
        <v>60</v>
      </c>
      <c r="L1001" s="170"/>
    </row>
    <row r="1002" spans="1:12" ht="11.25" customHeight="1">
      <c r="A1002" s="151" t="s">
        <v>1133</v>
      </c>
      <c r="B1002" s="151" t="s">
        <v>1862</v>
      </c>
      <c r="C1002" s="171">
        <v>52.05</v>
      </c>
      <c r="D1002" s="172">
        <v>7.8128000000000002</v>
      </c>
      <c r="E1002" s="172">
        <v>7.8128000000000002</v>
      </c>
      <c r="F1002" s="173">
        <v>1</v>
      </c>
      <c r="G1002" s="172">
        <f t="shared" si="30"/>
        <v>7.8128000000000002</v>
      </c>
      <c r="H1002" s="171">
        <v>1.1000000000000001</v>
      </c>
      <c r="I1002" s="174">
        <f t="shared" si="31"/>
        <v>8.5940799999999999</v>
      </c>
      <c r="J1002" s="175" t="s">
        <v>60</v>
      </c>
      <c r="K1002" s="176" t="s">
        <v>60</v>
      </c>
      <c r="L1002" s="170"/>
    </row>
    <row r="1003" spans="1:12" ht="11.25" customHeight="1">
      <c r="A1003" s="151" t="s">
        <v>1134</v>
      </c>
      <c r="B1003" s="151" t="s">
        <v>1862</v>
      </c>
      <c r="C1003" s="171">
        <v>64.739999999999995</v>
      </c>
      <c r="D1003" s="172">
        <v>10.687099999999999</v>
      </c>
      <c r="E1003" s="172">
        <v>10.687099999999999</v>
      </c>
      <c r="F1003" s="173">
        <v>1</v>
      </c>
      <c r="G1003" s="172">
        <f t="shared" si="30"/>
        <v>10.687099999999999</v>
      </c>
      <c r="H1003" s="171">
        <v>1.1000000000000001</v>
      </c>
      <c r="I1003" s="174">
        <f t="shared" si="31"/>
        <v>11.75581</v>
      </c>
      <c r="J1003" s="175" t="s">
        <v>60</v>
      </c>
      <c r="K1003" s="176" t="s">
        <v>60</v>
      </c>
      <c r="L1003" s="170"/>
    </row>
    <row r="1004" spans="1:12" ht="11.25" customHeight="1">
      <c r="A1004" s="177" t="s">
        <v>1135</v>
      </c>
      <c r="B1004" s="177" t="s">
        <v>1862</v>
      </c>
      <c r="C1004" s="178">
        <v>79.180000000000007</v>
      </c>
      <c r="D1004" s="179">
        <v>15.3316</v>
      </c>
      <c r="E1004" s="179">
        <v>15.3316</v>
      </c>
      <c r="F1004" s="180">
        <v>1</v>
      </c>
      <c r="G1004" s="179">
        <f t="shared" si="30"/>
        <v>15.3316</v>
      </c>
      <c r="H1004" s="178">
        <v>1.1000000000000001</v>
      </c>
      <c r="I1004" s="181">
        <f t="shared" si="31"/>
        <v>16.86476</v>
      </c>
      <c r="J1004" s="182" t="s">
        <v>60</v>
      </c>
      <c r="K1004" s="183" t="s">
        <v>60</v>
      </c>
      <c r="L1004" s="170"/>
    </row>
    <row r="1005" spans="1:12" ht="11.25" customHeight="1">
      <c r="A1005" s="163" t="s">
        <v>1136</v>
      </c>
      <c r="B1005" s="163" t="s">
        <v>1863</v>
      </c>
      <c r="C1005" s="164">
        <v>6.48</v>
      </c>
      <c r="D1005" s="165">
        <v>0.26200000000000001</v>
      </c>
      <c r="E1005" s="165">
        <v>0.26200000000000001</v>
      </c>
      <c r="F1005" s="166">
        <v>1</v>
      </c>
      <c r="G1005" s="165">
        <f t="shared" si="30"/>
        <v>0.26200000000000001</v>
      </c>
      <c r="H1005" s="164">
        <v>1.1000000000000001</v>
      </c>
      <c r="I1005" s="167">
        <f t="shared" si="31"/>
        <v>0.28820000000000001</v>
      </c>
      <c r="J1005" s="168" t="s">
        <v>60</v>
      </c>
      <c r="K1005" s="169" t="s">
        <v>60</v>
      </c>
      <c r="L1005" s="170"/>
    </row>
    <row r="1006" spans="1:12" ht="11.25" customHeight="1">
      <c r="A1006" s="151" t="s">
        <v>1137</v>
      </c>
      <c r="B1006" s="151" t="s">
        <v>1863</v>
      </c>
      <c r="C1006" s="171">
        <v>37.56</v>
      </c>
      <c r="D1006" s="172">
        <v>3.9045000000000001</v>
      </c>
      <c r="E1006" s="172">
        <v>3.9045000000000001</v>
      </c>
      <c r="F1006" s="173">
        <v>1</v>
      </c>
      <c r="G1006" s="172">
        <f t="shared" si="30"/>
        <v>3.9045000000000001</v>
      </c>
      <c r="H1006" s="171">
        <v>1.1000000000000001</v>
      </c>
      <c r="I1006" s="174">
        <f t="shared" si="31"/>
        <v>4.29495</v>
      </c>
      <c r="J1006" s="175" t="s">
        <v>60</v>
      </c>
      <c r="K1006" s="176" t="s">
        <v>60</v>
      </c>
      <c r="L1006" s="170"/>
    </row>
    <row r="1007" spans="1:12" ht="11.25" customHeight="1">
      <c r="A1007" s="151" t="s">
        <v>1138</v>
      </c>
      <c r="B1007" s="151" t="s">
        <v>1863</v>
      </c>
      <c r="C1007" s="171">
        <v>51.42</v>
      </c>
      <c r="D1007" s="172">
        <v>4.5382999999999996</v>
      </c>
      <c r="E1007" s="172">
        <v>4.5382999999999996</v>
      </c>
      <c r="F1007" s="173">
        <v>1</v>
      </c>
      <c r="G1007" s="172">
        <f t="shared" si="30"/>
        <v>4.5382999999999996</v>
      </c>
      <c r="H1007" s="171">
        <v>1.1000000000000001</v>
      </c>
      <c r="I1007" s="174">
        <f t="shared" si="31"/>
        <v>4.9921300000000004</v>
      </c>
      <c r="J1007" s="175" t="s">
        <v>60</v>
      </c>
      <c r="K1007" s="176" t="s">
        <v>60</v>
      </c>
      <c r="L1007" s="170"/>
    </row>
    <row r="1008" spans="1:12" ht="11.25" customHeight="1">
      <c r="A1008" s="177" t="s">
        <v>1139</v>
      </c>
      <c r="B1008" s="177" t="s">
        <v>1863</v>
      </c>
      <c r="C1008" s="178">
        <v>69.92</v>
      </c>
      <c r="D1008" s="179">
        <v>11.088699999999999</v>
      </c>
      <c r="E1008" s="179">
        <v>11.088699999999999</v>
      </c>
      <c r="F1008" s="180">
        <v>1</v>
      </c>
      <c r="G1008" s="179">
        <f t="shared" si="30"/>
        <v>11.088699999999999</v>
      </c>
      <c r="H1008" s="178">
        <v>1.1000000000000001</v>
      </c>
      <c r="I1008" s="181">
        <f t="shared" si="31"/>
        <v>12.197570000000001</v>
      </c>
      <c r="J1008" s="182" t="s">
        <v>60</v>
      </c>
      <c r="K1008" s="183" t="s">
        <v>60</v>
      </c>
      <c r="L1008" s="170"/>
    </row>
    <row r="1009" spans="1:12" ht="11.25" customHeight="1">
      <c r="A1009" s="163" t="s">
        <v>1140</v>
      </c>
      <c r="B1009" s="163" t="s">
        <v>1864</v>
      </c>
      <c r="C1009" s="164">
        <v>29.9</v>
      </c>
      <c r="D1009" s="165">
        <v>3.4121000000000001</v>
      </c>
      <c r="E1009" s="165">
        <v>3.4121000000000001</v>
      </c>
      <c r="F1009" s="166">
        <v>1</v>
      </c>
      <c r="G1009" s="165">
        <f t="shared" si="30"/>
        <v>3.4121000000000001</v>
      </c>
      <c r="H1009" s="164">
        <v>1.1000000000000001</v>
      </c>
      <c r="I1009" s="167">
        <f t="shared" si="31"/>
        <v>3.7533099999999999</v>
      </c>
      <c r="J1009" s="168" t="s">
        <v>60</v>
      </c>
      <c r="K1009" s="169" t="s">
        <v>60</v>
      </c>
      <c r="L1009" s="170"/>
    </row>
    <row r="1010" spans="1:12" ht="11.25" customHeight="1">
      <c r="A1010" s="151" t="s">
        <v>1141</v>
      </c>
      <c r="B1010" s="151" t="s">
        <v>1864</v>
      </c>
      <c r="C1010" s="171">
        <v>39.76</v>
      </c>
      <c r="D1010" s="172">
        <v>5.4588999999999999</v>
      </c>
      <c r="E1010" s="172">
        <v>5.4588999999999999</v>
      </c>
      <c r="F1010" s="173">
        <v>1</v>
      </c>
      <c r="G1010" s="172">
        <f t="shared" si="30"/>
        <v>5.4588999999999999</v>
      </c>
      <c r="H1010" s="171">
        <v>1.1000000000000001</v>
      </c>
      <c r="I1010" s="174">
        <f t="shared" si="31"/>
        <v>6.0047899999999998</v>
      </c>
      <c r="J1010" s="175" t="s">
        <v>60</v>
      </c>
      <c r="K1010" s="176" t="s">
        <v>60</v>
      </c>
      <c r="L1010" s="170"/>
    </row>
    <row r="1011" spans="1:12" ht="11.25" customHeight="1">
      <c r="A1011" s="151" t="s">
        <v>1142</v>
      </c>
      <c r="B1011" s="151" t="s">
        <v>1864</v>
      </c>
      <c r="C1011" s="171">
        <v>52.16</v>
      </c>
      <c r="D1011" s="172">
        <v>8.0145</v>
      </c>
      <c r="E1011" s="172">
        <v>8.0145</v>
      </c>
      <c r="F1011" s="173">
        <v>1</v>
      </c>
      <c r="G1011" s="172">
        <f t="shared" si="30"/>
        <v>8.0145</v>
      </c>
      <c r="H1011" s="171">
        <v>1.1000000000000001</v>
      </c>
      <c r="I1011" s="174">
        <f t="shared" si="31"/>
        <v>8.8159500000000008</v>
      </c>
      <c r="J1011" s="175" t="s">
        <v>60</v>
      </c>
      <c r="K1011" s="176" t="s">
        <v>60</v>
      </c>
      <c r="L1011" s="170"/>
    </row>
    <row r="1012" spans="1:12" ht="11.25" customHeight="1">
      <c r="A1012" s="177" t="s">
        <v>1143</v>
      </c>
      <c r="B1012" s="177" t="s">
        <v>1864</v>
      </c>
      <c r="C1012" s="178">
        <v>65.239999999999995</v>
      </c>
      <c r="D1012" s="179">
        <v>11.4122</v>
      </c>
      <c r="E1012" s="179">
        <v>11.4122</v>
      </c>
      <c r="F1012" s="180">
        <v>1</v>
      </c>
      <c r="G1012" s="179">
        <f t="shared" si="30"/>
        <v>11.4122</v>
      </c>
      <c r="H1012" s="178">
        <v>1.1000000000000001</v>
      </c>
      <c r="I1012" s="181">
        <f t="shared" si="31"/>
        <v>12.553419999999999</v>
      </c>
      <c r="J1012" s="182" t="s">
        <v>60</v>
      </c>
      <c r="K1012" s="183" t="s">
        <v>60</v>
      </c>
      <c r="L1012" s="170"/>
    </row>
    <row r="1013" spans="1:12" ht="11.25" customHeight="1">
      <c r="A1013" s="163" t="s">
        <v>1144</v>
      </c>
      <c r="B1013" s="163" t="s">
        <v>1865</v>
      </c>
      <c r="C1013" s="164">
        <v>17.78</v>
      </c>
      <c r="D1013" s="165">
        <v>1.4545999999999999</v>
      </c>
      <c r="E1013" s="165">
        <v>1.4545999999999999</v>
      </c>
      <c r="F1013" s="166">
        <v>1</v>
      </c>
      <c r="G1013" s="165">
        <f t="shared" si="30"/>
        <v>1.4545999999999999</v>
      </c>
      <c r="H1013" s="164">
        <v>1.1000000000000001</v>
      </c>
      <c r="I1013" s="167">
        <f t="shared" si="31"/>
        <v>1.60006</v>
      </c>
      <c r="J1013" s="168" t="s">
        <v>60</v>
      </c>
      <c r="K1013" s="169" t="s">
        <v>60</v>
      </c>
      <c r="L1013" s="170"/>
    </row>
    <row r="1014" spans="1:12" ht="11.25" customHeight="1">
      <c r="A1014" s="151" t="s">
        <v>1145</v>
      </c>
      <c r="B1014" s="151" t="s">
        <v>1865</v>
      </c>
      <c r="C1014" s="171">
        <v>29.72</v>
      </c>
      <c r="D1014" s="172">
        <v>3.3711000000000002</v>
      </c>
      <c r="E1014" s="172">
        <v>3.3711000000000002</v>
      </c>
      <c r="F1014" s="173">
        <v>1</v>
      </c>
      <c r="G1014" s="172">
        <f t="shared" si="30"/>
        <v>3.3711000000000002</v>
      </c>
      <c r="H1014" s="171">
        <v>1.1000000000000001</v>
      </c>
      <c r="I1014" s="174">
        <f t="shared" si="31"/>
        <v>3.7082099999999998</v>
      </c>
      <c r="J1014" s="175" t="s">
        <v>60</v>
      </c>
      <c r="K1014" s="176" t="s">
        <v>60</v>
      </c>
      <c r="L1014" s="170"/>
    </row>
    <row r="1015" spans="1:12" ht="11.25" customHeight="1">
      <c r="A1015" s="151" t="s">
        <v>1146</v>
      </c>
      <c r="B1015" s="151" t="s">
        <v>1865</v>
      </c>
      <c r="C1015" s="171">
        <v>45.62</v>
      </c>
      <c r="D1015" s="172">
        <v>5.5884999999999998</v>
      </c>
      <c r="E1015" s="172">
        <v>5.5884999999999998</v>
      </c>
      <c r="F1015" s="173">
        <v>1</v>
      </c>
      <c r="G1015" s="172">
        <f t="shared" si="30"/>
        <v>5.5884999999999998</v>
      </c>
      <c r="H1015" s="171">
        <v>1.1000000000000001</v>
      </c>
      <c r="I1015" s="174">
        <f t="shared" si="31"/>
        <v>6.1473500000000003</v>
      </c>
      <c r="J1015" s="175" t="s">
        <v>60</v>
      </c>
      <c r="K1015" s="176" t="s">
        <v>60</v>
      </c>
      <c r="L1015" s="170"/>
    </row>
    <row r="1016" spans="1:12" ht="11.25" customHeight="1">
      <c r="A1016" s="177" t="s">
        <v>1147</v>
      </c>
      <c r="B1016" s="177" t="s">
        <v>1865</v>
      </c>
      <c r="C1016" s="178">
        <v>61.71</v>
      </c>
      <c r="D1016" s="179">
        <v>5.5884999999999998</v>
      </c>
      <c r="E1016" s="179">
        <v>5.5884999999999998</v>
      </c>
      <c r="F1016" s="180">
        <v>1</v>
      </c>
      <c r="G1016" s="179">
        <f t="shared" si="30"/>
        <v>5.5884999999999998</v>
      </c>
      <c r="H1016" s="178">
        <v>1.1000000000000001</v>
      </c>
      <c r="I1016" s="181">
        <f t="shared" si="31"/>
        <v>6.1473500000000003</v>
      </c>
      <c r="J1016" s="182" t="s">
        <v>60</v>
      </c>
      <c r="K1016" s="183" t="s">
        <v>60</v>
      </c>
      <c r="L1016" s="170"/>
    </row>
    <row r="1017" spans="1:12" ht="11.25" customHeight="1">
      <c r="A1017" s="163" t="s">
        <v>1148</v>
      </c>
      <c r="B1017" s="163" t="s">
        <v>1866</v>
      </c>
      <c r="C1017" s="164">
        <v>7.6</v>
      </c>
      <c r="D1017" s="165">
        <v>3.8468</v>
      </c>
      <c r="E1017" s="165">
        <v>3.8468</v>
      </c>
      <c r="F1017" s="166">
        <v>1</v>
      </c>
      <c r="G1017" s="165">
        <f t="shared" si="30"/>
        <v>3.8468</v>
      </c>
      <c r="H1017" s="164">
        <v>1.1000000000000001</v>
      </c>
      <c r="I1017" s="167">
        <f t="shared" si="31"/>
        <v>4.2314800000000004</v>
      </c>
      <c r="J1017" s="168" t="s">
        <v>60</v>
      </c>
      <c r="K1017" s="169" t="s">
        <v>60</v>
      </c>
      <c r="L1017" s="170"/>
    </row>
    <row r="1018" spans="1:12" ht="11.25" customHeight="1">
      <c r="A1018" s="151" t="s">
        <v>1149</v>
      </c>
      <c r="B1018" s="151" t="s">
        <v>1866</v>
      </c>
      <c r="C1018" s="171">
        <v>25.74</v>
      </c>
      <c r="D1018" s="172">
        <v>4.7790999999999997</v>
      </c>
      <c r="E1018" s="172">
        <v>4.7790999999999997</v>
      </c>
      <c r="F1018" s="173">
        <v>1</v>
      </c>
      <c r="G1018" s="172">
        <f t="shared" si="30"/>
        <v>4.7790999999999997</v>
      </c>
      <c r="H1018" s="171">
        <v>1.1000000000000001</v>
      </c>
      <c r="I1018" s="174">
        <f t="shared" si="31"/>
        <v>5.2570100000000002</v>
      </c>
      <c r="J1018" s="175" t="s">
        <v>60</v>
      </c>
      <c r="K1018" s="176" t="s">
        <v>60</v>
      </c>
      <c r="L1018" s="170"/>
    </row>
    <row r="1019" spans="1:12" ht="11.25" customHeight="1">
      <c r="A1019" s="151" t="s">
        <v>1150</v>
      </c>
      <c r="B1019" s="151" t="s">
        <v>1866</v>
      </c>
      <c r="C1019" s="171">
        <v>36.61</v>
      </c>
      <c r="D1019" s="172">
        <v>7.4634</v>
      </c>
      <c r="E1019" s="172">
        <v>7.4634</v>
      </c>
      <c r="F1019" s="173">
        <v>1</v>
      </c>
      <c r="G1019" s="172">
        <f t="shared" si="30"/>
        <v>7.4634</v>
      </c>
      <c r="H1019" s="171">
        <v>1.1000000000000001</v>
      </c>
      <c r="I1019" s="174">
        <f t="shared" si="31"/>
        <v>8.20974</v>
      </c>
      <c r="J1019" s="175" t="s">
        <v>60</v>
      </c>
      <c r="K1019" s="176" t="s">
        <v>60</v>
      </c>
      <c r="L1019" s="170"/>
    </row>
    <row r="1020" spans="1:12" ht="11.25" customHeight="1">
      <c r="A1020" s="177" t="s">
        <v>1151</v>
      </c>
      <c r="B1020" s="177" t="s">
        <v>1866</v>
      </c>
      <c r="C1020" s="178">
        <v>97.66</v>
      </c>
      <c r="D1020" s="179">
        <v>24.303599999999999</v>
      </c>
      <c r="E1020" s="179">
        <v>24.303599999999999</v>
      </c>
      <c r="F1020" s="180">
        <v>1</v>
      </c>
      <c r="G1020" s="179">
        <f t="shared" si="30"/>
        <v>24.303599999999999</v>
      </c>
      <c r="H1020" s="178">
        <v>1.1000000000000001</v>
      </c>
      <c r="I1020" s="181">
        <f t="shared" si="31"/>
        <v>26.73396</v>
      </c>
      <c r="J1020" s="182" t="s">
        <v>60</v>
      </c>
      <c r="K1020" s="183" t="s">
        <v>60</v>
      </c>
      <c r="L1020" s="170"/>
    </row>
    <row r="1021" spans="1:12" ht="11.25" customHeight="1">
      <c r="A1021" s="163" t="s">
        <v>1152</v>
      </c>
      <c r="B1021" s="163" t="s">
        <v>1570</v>
      </c>
      <c r="C1021" s="164">
        <v>12.39</v>
      </c>
      <c r="D1021" s="165">
        <v>1.0721000000000001</v>
      </c>
      <c r="E1021" s="165">
        <v>1.0721000000000001</v>
      </c>
      <c r="F1021" s="166">
        <v>1</v>
      </c>
      <c r="G1021" s="165">
        <f t="shared" si="30"/>
        <v>1.0721000000000001</v>
      </c>
      <c r="H1021" s="164">
        <v>1.1000000000000001</v>
      </c>
      <c r="I1021" s="167">
        <f t="shared" si="31"/>
        <v>1.1793100000000001</v>
      </c>
      <c r="J1021" s="168" t="s">
        <v>60</v>
      </c>
      <c r="K1021" s="169" t="s">
        <v>60</v>
      </c>
      <c r="L1021" s="170"/>
    </row>
    <row r="1022" spans="1:12" ht="11.25" customHeight="1">
      <c r="A1022" s="151" t="s">
        <v>1153</v>
      </c>
      <c r="B1022" s="151" t="s">
        <v>1570</v>
      </c>
      <c r="C1022" s="171">
        <v>21.43</v>
      </c>
      <c r="D1022" s="172">
        <v>2.4479000000000002</v>
      </c>
      <c r="E1022" s="172">
        <v>2.4479000000000002</v>
      </c>
      <c r="F1022" s="173">
        <v>1</v>
      </c>
      <c r="G1022" s="172">
        <f t="shared" si="30"/>
        <v>2.4479000000000002</v>
      </c>
      <c r="H1022" s="171">
        <v>1.1000000000000001</v>
      </c>
      <c r="I1022" s="174">
        <f t="shared" si="31"/>
        <v>2.6926899999999998</v>
      </c>
      <c r="J1022" s="175" t="s">
        <v>60</v>
      </c>
      <c r="K1022" s="176" t="s">
        <v>60</v>
      </c>
      <c r="L1022" s="170"/>
    </row>
    <row r="1023" spans="1:12" ht="11.25" customHeight="1">
      <c r="A1023" s="151" t="s">
        <v>1154</v>
      </c>
      <c r="B1023" s="151" t="s">
        <v>1570</v>
      </c>
      <c r="C1023" s="171">
        <v>33.5</v>
      </c>
      <c r="D1023" s="172">
        <v>4.1806999999999999</v>
      </c>
      <c r="E1023" s="172">
        <v>4.1806999999999999</v>
      </c>
      <c r="F1023" s="173">
        <v>1</v>
      </c>
      <c r="G1023" s="172">
        <f t="shared" si="30"/>
        <v>4.1806999999999999</v>
      </c>
      <c r="H1023" s="171">
        <v>1.1000000000000001</v>
      </c>
      <c r="I1023" s="174">
        <f t="shared" si="31"/>
        <v>4.59877</v>
      </c>
      <c r="J1023" s="175" t="s">
        <v>60</v>
      </c>
      <c r="K1023" s="176" t="s">
        <v>60</v>
      </c>
      <c r="L1023" s="170"/>
    </row>
    <row r="1024" spans="1:12" ht="11.25" customHeight="1">
      <c r="A1024" s="177" t="s">
        <v>1155</v>
      </c>
      <c r="B1024" s="177" t="s">
        <v>1570</v>
      </c>
      <c r="C1024" s="178">
        <v>52.17</v>
      </c>
      <c r="D1024" s="179">
        <v>9.6170000000000009</v>
      </c>
      <c r="E1024" s="179">
        <v>9.6170000000000009</v>
      </c>
      <c r="F1024" s="180">
        <v>1</v>
      </c>
      <c r="G1024" s="179">
        <f t="shared" si="30"/>
        <v>9.6170000000000009</v>
      </c>
      <c r="H1024" s="178">
        <v>1.1000000000000001</v>
      </c>
      <c r="I1024" s="181">
        <f t="shared" si="31"/>
        <v>10.5787</v>
      </c>
      <c r="J1024" s="182" t="s">
        <v>60</v>
      </c>
      <c r="K1024" s="183" t="s">
        <v>60</v>
      </c>
      <c r="L1024" s="170"/>
    </row>
    <row r="1025" spans="1:12" ht="11.25" customHeight="1">
      <c r="A1025" s="163" t="s">
        <v>1156</v>
      </c>
      <c r="B1025" s="163" t="s">
        <v>1867</v>
      </c>
      <c r="C1025" s="164">
        <v>17.809999999999999</v>
      </c>
      <c r="D1025" s="165">
        <v>2.1583000000000001</v>
      </c>
      <c r="E1025" s="165">
        <v>2.1583000000000001</v>
      </c>
      <c r="F1025" s="166">
        <v>1</v>
      </c>
      <c r="G1025" s="165">
        <f t="shared" si="30"/>
        <v>2.1583000000000001</v>
      </c>
      <c r="H1025" s="164">
        <v>1.1000000000000001</v>
      </c>
      <c r="I1025" s="167">
        <f t="shared" si="31"/>
        <v>2.3741300000000001</v>
      </c>
      <c r="J1025" s="168" t="s">
        <v>60</v>
      </c>
      <c r="K1025" s="169" t="s">
        <v>60</v>
      </c>
      <c r="L1025" s="170"/>
    </row>
    <row r="1026" spans="1:12" ht="11.25" customHeight="1">
      <c r="A1026" s="151" t="s">
        <v>1157</v>
      </c>
      <c r="B1026" s="151" t="s">
        <v>1867</v>
      </c>
      <c r="C1026" s="171">
        <v>25.98</v>
      </c>
      <c r="D1026" s="172">
        <v>3.2105000000000001</v>
      </c>
      <c r="E1026" s="172">
        <v>3.2105000000000001</v>
      </c>
      <c r="F1026" s="173">
        <v>1</v>
      </c>
      <c r="G1026" s="172">
        <f t="shared" si="30"/>
        <v>3.2105000000000001</v>
      </c>
      <c r="H1026" s="171">
        <v>1.1000000000000001</v>
      </c>
      <c r="I1026" s="174">
        <f t="shared" si="31"/>
        <v>3.5315500000000002</v>
      </c>
      <c r="J1026" s="175" t="s">
        <v>60</v>
      </c>
      <c r="K1026" s="176" t="s">
        <v>60</v>
      </c>
      <c r="L1026" s="170"/>
    </row>
    <row r="1027" spans="1:12" ht="11.25" customHeight="1">
      <c r="A1027" s="151" t="s">
        <v>1158</v>
      </c>
      <c r="B1027" s="151" t="s">
        <v>1867</v>
      </c>
      <c r="C1027" s="171">
        <v>36.450000000000003</v>
      </c>
      <c r="D1027" s="172">
        <v>4.8765000000000001</v>
      </c>
      <c r="E1027" s="172">
        <v>4.8765000000000001</v>
      </c>
      <c r="F1027" s="173">
        <v>1</v>
      </c>
      <c r="G1027" s="172">
        <f t="shared" si="30"/>
        <v>4.8765000000000001</v>
      </c>
      <c r="H1027" s="171">
        <v>1.1000000000000001</v>
      </c>
      <c r="I1027" s="174">
        <f t="shared" si="31"/>
        <v>5.3641500000000004</v>
      </c>
      <c r="J1027" s="175" t="s">
        <v>60</v>
      </c>
      <c r="K1027" s="176" t="s">
        <v>60</v>
      </c>
      <c r="L1027" s="170"/>
    </row>
    <row r="1028" spans="1:12" ht="11.25" customHeight="1">
      <c r="A1028" s="177" t="s">
        <v>1159</v>
      </c>
      <c r="B1028" s="177" t="s">
        <v>1867</v>
      </c>
      <c r="C1028" s="178">
        <v>44.74</v>
      </c>
      <c r="D1028" s="179">
        <v>7.0476999999999999</v>
      </c>
      <c r="E1028" s="179">
        <v>7.0476999999999999</v>
      </c>
      <c r="F1028" s="180">
        <v>1</v>
      </c>
      <c r="G1028" s="179">
        <f t="shared" si="30"/>
        <v>7.0476999999999999</v>
      </c>
      <c r="H1028" s="178">
        <v>1.1000000000000001</v>
      </c>
      <c r="I1028" s="181">
        <f t="shared" si="31"/>
        <v>7.7524699999999998</v>
      </c>
      <c r="J1028" s="182" t="s">
        <v>60</v>
      </c>
      <c r="K1028" s="183" t="s">
        <v>60</v>
      </c>
      <c r="L1028" s="170"/>
    </row>
    <row r="1029" spans="1:12" ht="11.25" customHeight="1">
      <c r="A1029" s="163" t="s">
        <v>1160</v>
      </c>
      <c r="B1029" s="163" t="s">
        <v>1571</v>
      </c>
      <c r="C1029" s="164">
        <v>13.85</v>
      </c>
      <c r="D1029" s="165">
        <v>1.5405</v>
      </c>
      <c r="E1029" s="165">
        <v>1.5405</v>
      </c>
      <c r="F1029" s="166">
        <v>1</v>
      </c>
      <c r="G1029" s="165">
        <f t="shared" si="30"/>
        <v>1.5405</v>
      </c>
      <c r="H1029" s="164">
        <v>1.1000000000000001</v>
      </c>
      <c r="I1029" s="167">
        <f t="shared" si="31"/>
        <v>1.69455</v>
      </c>
      <c r="J1029" s="168" t="s">
        <v>60</v>
      </c>
      <c r="K1029" s="169" t="s">
        <v>60</v>
      </c>
      <c r="L1029" s="170"/>
    </row>
    <row r="1030" spans="1:12" ht="11.25" customHeight="1">
      <c r="A1030" s="151" t="s">
        <v>1161</v>
      </c>
      <c r="B1030" s="151" t="s">
        <v>1571</v>
      </c>
      <c r="C1030" s="171">
        <v>21.65</v>
      </c>
      <c r="D1030" s="172">
        <v>2.4866999999999999</v>
      </c>
      <c r="E1030" s="172">
        <v>2.4866999999999999</v>
      </c>
      <c r="F1030" s="173">
        <v>1</v>
      </c>
      <c r="G1030" s="172">
        <f t="shared" si="30"/>
        <v>2.4866999999999999</v>
      </c>
      <c r="H1030" s="171">
        <v>1.1000000000000001</v>
      </c>
      <c r="I1030" s="174">
        <f t="shared" si="31"/>
        <v>2.7353700000000001</v>
      </c>
      <c r="J1030" s="175" t="s">
        <v>60</v>
      </c>
      <c r="K1030" s="176" t="s">
        <v>60</v>
      </c>
      <c r="L1030" s="170"/>
    </row>
    <row r="1031" spans="1:12" ht="11.25" customHeight="1">
      <c r="A1031" s="151" t="s">
        <v>1162</v>
      </c>
      <c r="B1031" s="151" t="s">
        <v>1571</v>
      </c>
      <c r="C1031" s="171">
        <v>33.4</v>
      </c>
      <c r="D1031" s="172">
        <v>4.5263</v>
      </c>
      <c r="E1031" s="172">
        <v>4.5263</v>
      </c>
      <c r="F1031" s="173">
        <v>1</v>
      </c>
      <c r="G1031" s="172">
        <f t="shared" si="30"/>
        <v>4.5263</v>
      </c>
      <c r="H1031" s="171">
        <v>1.1000000000000001</v>
      </c>
      <c r="I1031" s="174">
        <f t="shared" si="31"/>
        <v>4.9789300000000001</v>
      </c>
      <c r="J1031" s="175" t="s">
        <v>60</v>
      </c>
      <c r="K1031" s="176" t="s">
        <v>60</v>
      </c>
      <c r="L1031" s="170"/>
    </row>
    <row r="1032" spans="1:12" ht="11.25" customHeight="1">
      <c r="A1032" s="177" t="s">
        <v>1163</v>
      </c>
      <c r="B1032" s="177" t="s">
        <v>1571</v>
      </c>
      <c r="C1032" s="178">
        <v>33.4</v>
      </c>
      <c r="D1032" s="179">
        <v>6.1380999999999997</v>
      </c>
      <c r="E1032" s="179">
        <v>6.1380999999999997</v>
      </c>
      <c r="F1032" s="180">
        <v>1</v>
      </c>
      <c r="G1032" s="179">
        <f t="shared" si="30"/>
        <v>6.1380999999999997</v>
      </c>
      <c r="H1032" s="178">
        <v>1.1000000000000001</v>
      </c>
      <c r="I1032" s="181">
        <f t="shared" si="31"/>
        <v>6.7519099999999996</v>
      </c>
      <c r="J1032" s="182" t="s">
        <v>60</v>
      </c>
      <c r="K1032" s="183" t="s">
        <v>60</v>
      </c>
      <c r="L1032" s="170"/>
    </row>
    <row r="1033" spans="1:12" ht="11.25" customHeight="1">
      <c r="A1033" s="163" t="s">
        <v>1164</v>
      </c>
      <c r="B1033" s="163" t="s">
        <v>1868</v>
      </c>
      <c r="C1033" s="164">
        <v>9.82</v>
      </c>
      <c r="D1033" s="165">
        <v>0.80620000000000003</v>
      </c>
      <c r="E1033" s="165">
        <v>0.80620000000000003</v>
      </c>
      <c r="F1033" s="166">
        <v>1</v>
      </c>
      <c r="G1033" s="165">
        <f t="shared" si="30"/>
        <v>0.80620000000000003</v>
      </c>
      <c r="H1033" s="164">
        <v>1.1000000000000001</v>
      </c>
      <c r="I1033" s="167">
        <f t="shared" si="31"/>
        <v>0.88682000000000005</v>
      </c>
      <c r="J1033" s="168" t="s">
        <v>60</v>
      </c>
      <c r="K1033" s="169" t="s">
        <v>60</v>
      </c>
      <c r="L1033" s="170"/>
    </row>
    <row r="1034" spans="1:12" ht="11.25" customHeight="1">
      <c r="A1034" s="151" t="s">
        <v>1165</v>
      </c>
      <c r="B1034" s="151" t="s">
        <v>1868</v>
      </c>
      <c r="C1034" s="171">
        <v>18.71</v>
      </c>
      <c r="D1034" s="172">
        <v>1.9978</v>
      </c>
      <c r="E1034" s="172">
        <v>1.9978</v>
      </c>
      <c r="F1034" s="173">
        <v>1</v>
      </c>
      <c r="G1034" s="172">
        <f t="shared" si="30"/>
        <v>1.9978</v>
      </c>
      <c r="H1034" s="171">
        <v>1.1000000000000001</v>
      </c>
      <c r="I1034" s="174">
        <f t="shared" si="31"/>
        <v>2.1975799999999999</v>
      </c>
      <c r="J1034" s="175" t="s">
        <v>60</v>
      </c>
      <c r="K1034" s="176" t="s">
        <v>60</v>
      </c>
      <c r="L1034" s="170"/>
    </row>
    <row r="1035" spans="1:12" ht="11.25" customHeight="1">
      <c r="A1035" s="151" t="s">
        <v>1166</v>
      </c>
      <c r="B1035" s="151" t="s">
        <v>1868</v>
      </c>
      <c r="C1035" s="171">
        <v>31.34</v>
      </c>
      <c r="D1035" s="172">
        <v>3.8512</v>
      </c>
      <c r="E1035" s="172">
        <v>3.8512</v>
      </c>
      <c r="F1035" s="173">
        <v>1</v>
      </c>
      <c r="G1035" s="172">
        <f t="shared" si="30"/>
        <v>3.8512</v>
      </c>
      <c r="H1035" s="171">
        <v>1.1000000000000001</v>
      </c>
      <c r="I1035" s="174">
        <f t="shared" si="31"/>
        <v>4.2363200000000001</v>
      </c>
      <c r="J1035" s="175" t="s">
        <v>60</v>
      </c>
      <c r="K1035" s="176" t="s">
        <v>60</v>
      </c>
      <c r="L1035" s="170"/>
    </row>
    <row r="1036" spans="1:12" ht="11.25" customHeight="1">
      <c r="A1036" s="177" t="s">
        <v>1167</v>
      </c>
      <c r="B1036" s="177" t="s">
        <v>1868</v>
      </c>
      <c r="C1036" s="178">
        <v>43.89</v>
      </c>
      <c r="D1036" s="179">
        <v>4.6463000000000001</v>
      </c>
      <c r="E1036" s="179">
        <v>4.6463000000000001</v>
      </c>
      <c r="F1036" s="180">
        <v>1</v>
      </c>
      <c r="G1036" s="179">
        <f t="shared" si="30"/>
        <v>4.6463000000000001</v>
      </c>
      <c r="H1036" s="178">
        <v>1.1000000000000001</v>
      </c>
      <c r="I1036" s="181">
        <f t="shared" si="31"/>
        <v>5.1109299999999998</v>
      </c>
      <c r="J1036" s="182" t="s">
        <v>60</v>
      </c>
      <c r="K1036" s="183" t="s">
        <v>60</v>
      </c>
      <c r="L1036" s="170"/>
    </row>
    <row r="1037" spans="1:12" ht="11.25" customHeight="1">
      <c r="A1037" s="163" t="s">
        <v>1168</v>
      </c>
      <c r="B1037" s="163" t="s">
        <v>1572</v>
      </c>
      <c r="C1037" s="164">
        <v>4.63</v>
      </c>
      <c r="D1037" s="165">
        <v>0.32229999999999998</v>
      </c>
      <c r="E1037" s="165">
        <v>0.32229999999999998</v>
      </c>
      <c r="F1037" s="166">
        <v>1</v>
      </c>
      <c r="G1037" s="165">
        <f t="shared" ref="G1037:G1100" si="32">ROUND(F1037*D1037,5)</f>
        <v>0.32229999999999998</v>
      </c>
      <c r="H1037" s="164">
        <v>1.1000000000000001</v>
      </c>
      <c r="I1037" s="167">
        <f t="shared" ref="I1037:I1100" si="33">ROUND(H1037*G1037,5)</f>
        <v>0.35453000000000001</v>
      </c>
      <c r="J1037" s="168" t="s">
        <v>60</v>
      </c>
      <c r="K1037" s="169" t="s">
        <v>60</v>
      </c>
      <c r="L1037" s="170"/>
    </row>
    <row r="1038" spans="1:12" ht="11.25" customHeight="1">
      <c r="A1038" s="151" t="s">
        <v>1169</v>
      </c>
      <c r="B1038" s="151" t="s">
        <v>1572</v>
      </c>
      <c r="C1038" s="171">
        <v>12.76</v>
      </c>
      <c r="D1038" s="172">
        <v>1.2161999999999999</v>
      </c>
      <c r="E1038" s="172">
        <v>1.2161999999999999</v>
      </c>
      <c r="F1038" s="173">
        <v>1</v>
      </c>
      <c r="G1038" s="172">
        <f t="shared" si="32"/>
        <v>1.2161999999999999</v>
      </c>
      <c r="H1038" s="171">
        <v>1.1000000000000001</v>
      </c>
      <c r="I1038" s="174">
        <f t="shared" si="33"/>
        <v>1.33782</v>
      </c>
      <c r="J1038" s="175" t="s">
        <v>60</v>
      </c>
      <c r="K1038" s="176" t="s">
        <v>60</v>
      </c>
      <c r="L1038" s="170"/>
    </row>
    <row r="1039" spans="1:12" ht="11.25" customHeight="1">
      <c r="A1039" s="151" t="s">
        <v>1170</v>
      </c>
      <c r="B1039" s="151" t="s">
        <v>1572</v>
      </c>
      <c r="C1039" s="171">
        <v>23.1</v>
      </c>
      <c r="D1039" s="172">
        <v>2.8536000000000001</v>
      </c>
      <c r="E1039" s="172">
        <v>2.8536000000000001</v>
      </c>
      <c r="F1039" s="173">
        <v>1</v>
      </c>
      <c r="G1039" s="172">
        <f t="shared" si="32"/>
        <v>2.8536000000000001</v>
      </c>
      <c r="H1039" s="171">
        <v>1.1000000000000001</v>
      </c>
      <c r="I1039" s="174">
        <f t="shared" si="33"/>
        <v>3.13896</v>
      </c>
      <c r="J1039" s="175" t="s">
        <v>60</v>
      </c>
      <c r="K1039" s="176" t="s">
        <v>60</v>
      </c>
      <c r="L1039" s="170"/>
    </row>
    <row r="1040" spans="1:12" ht="11.25" customHeight="1">
      <c r="A1040" s="177" t="s">
        <v>1171</v>
      </c>
      <c r="B1040" s="177" t="s">
        <v>1572</v>
      </c>
      <c r="C1040" s="178">
        <v>34.340000000000003</v>
      </c>
      <c r="D1040" s="179">
        <v>6.5843999999999996</v>
      </c>
      <c r="E1040" s="179">
        <v>6.5843999999999996</v>
      </c>
      <c r="F1040" s="180">
        <v>1</v>
      </c>
      <c r="G1040" s="179">
        <f t="shared" si="32"/>
        <v>6.5843999999999996</v>
      </c>
      <c r="H1040" s="178">
        <v>1.1000000000000001</v>
      </c>
      <c r="I1040" s="181">
        <f t="shared" si="33"/>
        <v>7.2428400000000002</v>
      </c>
      <c r="J1040" s="182" t="s">
        <v>60</v>
      </c>
      <c r="K1040" s="183" t="s">
        <v>60</v>
      </c>
      <c r="L1040" s="170"/>
    </row>
    <row r="1041" spans="1:12" ht="11.25" customHeight="1">
      <c r="A1041" s="163" t="s">
        <v>1172</v>
      </c>
      <c r="B1041" s="163" t="s">
        <v>1869</v>
      </c>
      <c r="C1041" s="164">
        <v>10.6</v>
      </c>
      <c r="D1041" s="165">
        <v>1.2556</v>
      </c>
      <c r="E1041" s="165">
        <v>1.2556</v>
      </c>
      <c r="F1041" s="166">
        <v>1</v>
      </c>
      <c r="G1041" s="165">
        <f t="shared" si="32"/>
        <v>1.2556</v>
      </c>
      <c r="H1041" s="164">
        <v>1.1000000000000001</v>
      </c>
      <c r="I1041" s="167">
        <f t="shared" si="33"/>
        <v>1.3811599999999999</v>
      </c>
      <c r="J1041" s="168" t="s">
        <v>60</v>
      </c>
      <c r="K1041" s="169" t="s">
        <v>60</v>
      </c>
      <c r="L1041" s="170"/>
    </row>
    <row r="1042" spans="1:12" ht="11.25" customHeight="1">
      <c r="A1042" s="151" t="s">
        <v>1173</v>
      </c>
      <c r="B1042" s="151" t="s">
        <v>1869</v>
      </c>
      <c r="C1042" s="171">
        <v>15.6</v>
      </c>
      <c r="D1042" s="172">
        <v>1.9142999999999999</v>
      </c>
      <c r="E1042" s="172">
        <v>1.9142999999999999</v>
      </c>
      <c r="F1042" s="173">
        <v>1</v>
      </c>
      <c r="G1042" s="172">
        <f t="shared" si="32"/>
        <v>1.9142999999999999</v>
      </c>
      <c r="H1042" s="171">
        <v>1.1000000000000001</v>
      </c>
      <c r="I1042" s="174">
        <f t="shared" si="33"/>
        <v>2.1057299999999999</v>
      </c>
      <c r="J1042" s="175" t="s">
        <v>60</v>
      </c>
      <c r="K1042" s="176" t="s">
        <v>60</v>
      </c>
      <c r="L1042" s="170"/>
    </row>
    <row r="1043" spans="1:12" ht="11.25" customHeight="1">
      <c r="A1043" s="151" t="s">
        <v>1174</v>
      </c>
      <c r="B1043" s="151" t="s">
        <v>1869</v>
      </c>
      <c r="C1043" s="171">
        <v>22.43</v>
      </c>
      <c r="D1043" s="172">
        <v>2.9121999999999999</v>
      </c>
      <c r="E1043" s="172">
        <v>2.9121999999999999</v>
      </c>
      <c r="F1043" s="173">
        <v>1</v>
      </c>
      <c r="G1043" s="172">
        <f t="shared" si="32"/>
        <v>2.9121999999999999</v>
      </c>
      <c r="H1043" s="171">
        <v>1.1000000000000001</v>
      </c>
      <c r="I1043" s="174">
        <f t="shared" si="33"/>
        <v>3.2034199999999999</v>
      </c>
      <c r="J1043" s="175" t="s">
        <v>60</v>
      </c>
      <c r="K1043" s="176" t="s">
        <v>60</v>
      </c>
      <c r="L1043" s="170"/>
    </row>
    <row r="1044" spans="1:12" ht="11.25" customHeight="1">
      <c r="A1044" s="177" t="s">
        <v>1175</v>
      </c>
      <c r="B1044" s="177" t="s">
        <v>1869</v>
      </c>
      <c r="C1044" s="178">
        <v>24.99</v>
      </c>
      <c r="D1044" s="179">
        <v>4.1161000000000003</v>
      </c>
      <c r="E1044" s="179">
        <v>4.1161000000000003</v>
      </c>
      <c r="F1044" s="180">
        <v>1</v>
      </c>
      <c r="G1044" s="179">
        <f t="shared" si="32"/>
        <v>4.1161000000000003</v>
      </c>
      <c r="H1044" s="178">
        <v>1.1000000000000001</v>
      </c>
      <c r="I1044" s="181">
        <f t="shared" si="33"/>
        <v>4.5277099999999999</v>
      </c>
      <c r="J1044" s="182" t="s">
        <v>60</v>
      </c>
      <c r="K1044" s="183" t="s">
        <v>60</v>
      </c>
      <c r="L1044" s="170"/>
    </row>
    <row r="1045" spans="1:12" ht="11.25" customHeight="1">
      <c r="A1045" s="163" t="s">
        <v>1176</v>
      </c>
      <c r="B1045" s="163" t="s">
        <v>1573</v>
      </c>
      <c r="C1045" s="164">
        <v>8.61</v>
      </c>
      <c r="D1045" s="165">
        <v>0.80049999999999999</v>
      </c>
      <c r="E1045" s="165">
        <v>0.80049999999999999</v>
      </c>
      <c r="F1045" s="166">
        <v>1</v>
      </c>
      <c r="G1045" s="165">
        <f t="shared" si="32"/>
        <v>0.80049999999999999</v>
      </c>
      <c r="H1045" s="164">
        <v>1.1000000000000001</v>
      </c>
      <c r="I1045" s="167">
        <f t="shared" si="33"/>
        <v>0.88055000000000005</v>
      </c>
      <c r="J1045" s="168" t="s">
        <v>60</v>
      </c>
      <c r="K1045" s="169" t="s">
        <v>60</v>
      </c>
      <c r="L1045" s="170"/>
    </row>
    <row r="1046" spans="1:12" ht="11.25" customHeight="1">
      <c r="A1046" s="151" t="s">
        <v>1177</v>
      </c>
      <c r="B1046" s="151" t="s">
        <v>1573</v>
      </c>
      <c r="C1046" s="171">
        <v>13.35</v>
      </c>
      <c r="D1046" s="172">
        <v>1.4882</v>
      </c>
      <c r="E1046" s="172">
        <v>1.4882</v>
      </c>
      <c r="F1046" s="173">
        <v>1</v>
      </c>
      <c r="G1046" s="172">
        <f t="shared" si="32"/>
        <v>1.4882</v>
      </c>
      <c r="H1046" s="171">
        <v>1.1000000000000001</v>
      </c>
      <c r="I1046" s="174">
        <f t="shared" si="33"/>
        <v>1.6370199999999999</v>
      </c>
      <c r="J1046" s="175" t="s">
        <v>60</v>
      </c>
      <c r="K1046" s="176" t="s">
        <v>60</v>
      </c>
      <c r="L1046" s="170"/>
    </row>
    <row r="1047" spans="1:12" ht="11.25" customHeight="1">
      <c r="A1047" s="151" t="s">
        <v>1178</v>
      </c>
      <c r="B1047" s="151" t="s">
        <v>1573</v>
      </c>
      <c r="C1047" s="171">
        <v>23.3</v>
      </c>
      <c r="D1047" s="172">
        <v>2.9954999999999998</v>
      </c>
      <c r="E1047" s="172">
        <v>2.9954999999999998</v>
      </c>
      <c r="F1047" s="173">
        <v>1</v>
      </c>
      <c r="G1047" s="172">
        <f t="shared" si="32"/>
        <v>2.9954999999999998</v>
      </c>
      <c r="H1047" s="171">
        <v>1.1000000000000001</v>
      </c>
      <c r="I1047" s="174">
        <f t="shared" si="33"/>
        <v>3.2950499999999998</v>
      </c>
      <c r="J1047" s="175" t="s">
        <v>60</v>
      </c>
      <c r="K1047" s="176" t="s">
        <v>60</v>
      </c>
      <c r="L1047" s="170"/>
    </row>
    <row r="1048" spans="1:12" ht="11.25" customHeight="1">
      <c r="A1048" s="177" t="s">
        <v>1179</v>
      </c>
      <c r="B1048" s="177" t="s">
        <v>1573</v>
      </c>
      <c r="C1048" s="178">
        <v>32.75</v>
      </c>
      <c r="D1048" s="179">
        <v>3.9565000000000001</v>
      </c>
      <c r="E1048" s="179">
        <v>3.9565000000000001</v>
      </c>
      <c r="F1048" s="180">
        <v>1</v>
      </c>
      <c r="G1048" s="179">
        <f t="shared" si="32"/>
        <v>3.9565000000000001</v>
      </c>
      <c r="H1048" s="178">
        <v>1.1000000000000001</v>
      </c>
      <c r="I1048" s="181">
        <f t="shared" si="33"/>
        <v>4.35215</v>
      </c>
      <c r="J1048" s="182" t="s">
        <v>60</v>
      </c>
      <c r="K1048" s="183" t="s">
        <v>60</v>
      </c>
      <c r="L1048" s="170"/>
    </row>
    <row r="1049" spans="1:12" ht="11.25" customHeight="1">
      <c r="A1049" s="163" t="s">
        <v>1180</v>
      </c>
      <c r="B1049" s="163" t="s">
        <v>1870</v>
      </c>
      <c r="C1049" s="164">
        <v>9.4</v>
      </c>
      <c r="D1049" s="165">
        <v>0.84789999999999999</v>
      </c>
      <c r="E1049" s="165">
        <v>0.84789999999999999</v>
      </c>
      <c r="F1049" s="166">
        <v>1</v>
      </c>
      <c r="G1049" s="165">
        <f t="shared" si="32"/>
        <v>0.84789999999999999</v>
      </c>
      <c r="H1049" s="164">
        <v>1.1000000000000001</v>
      </c>
      <c r="I1049" s="167">
        <f t="shared" si="33"/>
        <v>0.93269000000000002</v>
      </c>
      <c r="J1049" s="168" t="s">
        <v>60</v>
      </c>
      <c r="K1049" s="169" t="s">
        <v>60</v>
      </c>
      <c r="L1049" s="170"/>
    </row>
    <row r="1050" spans="1:12" ht="11.25" customHeight="1">
      <c r="A1050" s="151" t="s">
        <v>0</v>
      </c>
      <c r="B1050" s="151" t="s">
        <v>1870</v>
      </c>
      <c r="C1050" s="171">
        <v>13.37</v>
      </c>
      <c r="D1050" s="172">
        <v>1.2804</v>
      </c>
      <c r="E1050" s="172">
        <v>1.2804</v>
      </c>
      <c r="F1050" s="173">
        <v>1</v>
      </c>
      <c r="G1050" s="172">
        <f t="shared" si="32"/>
        <v>1.2804</v>
      </c>
      <c r="H1050" s="171">
        <v>1.1000000000000001</v>
      </c>
      <c r="I1050" s="174">
        <f t="shared" si="33"/>
        <v>1.4084399999999999</v>
      </c>
      <c r="J1050" s="175" t="s">
        <v>60</v>
      </c>
      <c r="K1050" s="176" t="s">
        <v>60</v>
      </c>
      <c r="L1050" s="170"/>
    </row>
    <row r="1051" spans="1:12" ht="11.25" customHeight="1">
      <c r="A1051" s="151" t="s">
        <v>1</v>
      </c>
      <c r="B1051" s="151" t="s">
        <v>1870</v>
      </c>
      <c r="C1051" s="171">
        <v>23.01</v>
      </c>
      <c r="D1051" s="172">
        <v>2.5876000000000001</v>
      </c>
      <c r="E1051" s="172">
        <v>2.5876000000000001</v>
      </c>
      <c r="F1051" s="173">
        <v>1</v>
      </c>
      <c r="G1051" s="172">
        <f t="shared" si="32"/>
        <v>2.5876000000000001</v>
      </c>
      <c r="H1051" s="171">
        <v>1.1000000000000001</v>
      </c>
      <c r="I1051" s="174">
        <f t="shared" si="33"/>
        <v>2.8463599999999998</v>
      </c>
      <c r="J1051" s="175" t="s">
        <v>60</v>
      </c>
      <c r="K1051" s="176" t="s">
        <v>60</v>
      </c>
      <c r="L1051" s="170"/>
    </row>
    <row r="1052" spans="1:12" ht="11.25" customHeight="1">
      <c r="A1052" s="177" t="s">
        <v>2</v>
      </c>
      <c r="B1052" s="177" t="s">
        <v>1870</v>
      </c>
      <c r="C1052" s="178">
        <v>30.8</v>
      </c>
      <c r="D1052" s="179">
        <v>3.7583000000000002</v>
      </c>
      <c r="E1052" s="179">
        <v>3.7583000000000002</v>
      </c>
      <c r="F1052" s="180">
        <v>1</v>
      </c>
      <c r="G1052" s="179">
        <f t="shared" si="32"/>
        <v>3.7583000000000002</v>
      </c>
      <c r="H1052" s="178">
        <v>1.1000000000000001</v>
      </c>
      <c r="I1052" s="181">
        <f t="shared" si="33"/>
        <v>4.1341299999999999</v>
      </c>
      <c r="J1052" s="182" t="s">
        <v>60</v>
      </c>
      <c r="K1052" s="183" t="s">
        <v>60</v>
      </c>
      <c r="L1052" s="170"/>
    </row>
    <row r="1053" spans="1:12" ht="11.25" customHeight="1">
      <c r="A1053" s="163" t="s">
        <v>3</v>
      </c>
      <c r="B1053" s="163" t="s">
        <v>1653</v>
      </c>
      <c r="C1053" s="164">
        <v>2.2400000000000002</v>
      </c>
      <c r="D1053" s="165">
        <v>0.13730000000000001</v>
      </c>
      <c r="E1053" s="165">
        <v>0.13730000000000001</v>
      </c>
      <c r="F1053" s="166">
        <v>1</v>
      </c>
      <c r="G1053" s="165">
        <f t="shared" si="32"/>
        <v>0.13730000000000001</v>
      </c>
      <c r="H1053" s="164">
        <v>1.25</v>
      </c>
      <c r="I1053" s="167">
        <f t="shared" si="33"/>
        <v>0.17163</v>
      </c>
      <c r="J1053" s="168" t="s">
        <v>1181</v>
      </c>
      <c r="K1053" s="169" t="s">
        <v>1181</v>
      </c>
      <c r="L1053" s="170"/>
    </row>
    <row r="1054" spans="1:12" ht="11.25" customHeight="1">
      <c r="A1054" s="151" t="s">
        <v>4</v>
      </c>
      <c r="B1054" s="151" t="s">
        <v>1653</v>
      </c>
      <c r="C1054" s="171">
        <v>3.47</v>
      </c>
      <c r="D1054" s="172">
        <v>0.2271</v>
      </c>
      <c r="E1054" s="172">
        <v>0.2271</v>
      </c>
      <c r="F1054" s="173">
        <v>1</v>
      </c>
      <c r="G1054" s="172">
        <f t="shared" si="32"/>
        <v>0.2271</v>
      </c>
      <c r="H1054" s="171">
        <v>1.25</v>
      </c>
      <c r="I1054" s="174">
        <f t="shared" si="33"/>
        <v>0.28388000000000002</v>
      </c>
      <c r="J1054" s="175" t="s">
        <v>1181</v>
      </c>
      <c r="K1054" s="176" t="s">
        <v>1181</v>
      </c>
      <c r="L1054" s="170"/>
    </row>
    <row r="1055" spans="1:12" ht="11.25" customHeight="1">
      <c r="A1055" s="151" t="s">
        <v>5</v>
      </c>
      <c r="B1055" s="151" t="s">
        <v>1653</v>
      </c>
      <c r="C1055" s="171">
        <v>7.71</v>
      </c>
      <c r="D1055" s="172">
        <v>0.64280000000000004</v>
      </c>
      <c r="E1055" s="172">
        <v>0.64280000000000004</v>
      </c>
      <c r="F1055" s="173">
        <v>1</v>
      </c>
      <c r="G1055" s="172">
        <f t="shared" si="32"/>
        <v>0.64280000000000004</v>
      </c>
      <c r="H1055" s="171">
        <v>1.1000000000000001</v>
      </c>
      <c r="I1055" s="174">
        <f t="shared" si="33"/>
        <v>0.70708000000000004</v>
      </c>
      <c r="J1055" s="175" t="s">
        <v>60</v>
      </c>
      <c r="K1055" s="176" t="s">
        <v>60</v>
      </c>
      <c r="L1055" s="170"/>
    </row>
    <row r="1056" spans="1:12" ht="11.25" customHeight="1">
      <c r="A1056" s="177" t="s">
        <v>6</v>
      </c>
      <c r="B1056" s="177" t="s">
        <v>1653</v>
      </c>
      <c r="C1056" s="178">
        <v>13.75</v>
      </c>
      <c r="D1056" s="179">
        <v>2.0367000000000002</v>
      </c>
      <c r="E1056" s="179">
        <v>2.0367000000000002</v>
      </c>
      <c r="F1056" s="180">
        <v>1</v>
      </c>
      <c r="G1056" s="179">
        <f t="shared" si="32"/>
        <v>2.0367000000000002</v>
      </c>
      <c r="H1056" s="178">
        <v>1.1000000000000001</v>
      </c>
      <c r="I1056" s="181">
        <f t="shared" si="33"/>
        <v>2.24037</v>
      </c>
      <c r="J1056" s="182" t="s">
        <v>60</v>
      </c>
      <c r="K1056" s="183" t="s">
        <v>60</v>
      </c>
      <c r="L1056" s="170"/>
    </row>
    <row r="1057" spans="1:12" ht="11.25" customHeight="1">
      <c r="A1057" s="163" t="s">
        <v>7</v>
      </c>
      <c r="B1057" s="163" t="s">
        <v>1871</v>
      </c>
      <c r="C1057" s="164">
        <v>4.75</v>
      </c>
      <c r="D1057" s="165">
        <v>2.1435</v>
      </c>
      <c r="E1057" s="165">
        <v>2.1435</v>
      </c>
      <c r="F1057" s="166">
        <v>1</v>
      </c>
      <c r="G1057" s="165">
        <f t="shared" si="32"/>
        <v>2.1435</v>
      </c>
      <c r="H1057" s="164">
        <v>1.1000000000000001</v>
      </c>
      <c r="I1057" s="167">
        <f t="shared" si="33"/>
        <v>2.35785</v>
      </c>
      <c r="J1057" s="168" t="s">
        <v>60</v>
      </c>
      <c r="K1057" s="169" t="s">
        <v>60</v>
      </c>
      <c r="L1057" s="170"/>
    </row>
    <row r="1058" spans="1:12" ht="11.25" customHeight="1">
      <c r="A1058" s="151" t="s">
        <v>8</v>
      </c>
      <c r="B1058" s="151" t="s">
        <v>1871</v>
      </c>
      <c r="C1058" s="171">
        <v>11.46</v>
      </c>
      <c r="D1058" s="172">
        <v>3.7707000000000002</v>
      </c>
      <c r="E1058" s="172">
        <v>3.7707000000000002</v>
      </c>
      <c r="F1058" s="173">
        <v>1</v>
      </c>
      <c r="G1058" s="172">
        <f t="shared" si="32"/>
        <v>3.7707000000000002</v>
      </c>
      <c r="H1058" s="171">
        <v>1.1000000000000001</v>
      </c>
      <c r="I1058" s="174">
        <f t="shared" si="33"/>
        <v>4.1477700000000004</v>
      </c>
      <c r="J1058" s="175" t="s">
        <v>60</v>
      </c>
      <c r="K1058" s="176" t="s">
        <v>60</v>
      </c>
      <c r="L1058" s="170"/>
    </row>
    <row r="1059" spans="1:12" ht="11.25" customHeight="1">
      <c r="A1059" s="151" t="s">
        <v>9</v>
      </c>
      <c r="B1059" s="151" t="s">
        <v>1871</v>
      </c>
      <c r="C1059" s="171">
        <v>24.19</v>
      </c>
      <c r="D1059" s="172">
        <v>9.5726999999999993</v>
      </c>
      <c r="E1059" s="172">
        <v>9.5726999999999993</v>
      </c>
      <c r="F1059" s="173">
        <v>1</v>
      </c>
      <c r="G1059" s="172">
        <f t="shared" si="32"/>
        <v>9.5726999999999993</v>
      </c>
      <c r="H1059" s="171">
        <v>1.1000000000000001</v>
      </c>
      <c r="I1059" s="174">
        <f t="shared" si="33"/>
        <v>10.52997</v>
      </c>
      <c r="J1059" s="175" t="s">
        <v>60</v>
      </c>
      <c r="K1059" s="176" t="s">
        <v>60</v>
      </c>
      <c r="L1059" s="170"/>
    </row>
    <row r="1060" spans="1:12" ht="11.25" customHeight="1">
      <c r="A1060" s="177" t="s">
        <v>10</v>
      </c>
      <c r="B1060" s="177" t="s">
        <v>1871</v>
      </c>
      <c r="C1060" s="178">
        <v>43.81</v>
      </c>
      <c r="D1060" s="179">
        <v>17.626000000000001</v>
      </c>
      <c r="E1060" s="179">
        <v>17.626000000000001</v>
      </c>
      <c r="F1060" s="180">
        <v>1</v>
      </c>
      <c r="G1060" s="179">
        <f t="shared" si="32"/>
        <v>17.626000000000001</v>
      </c>
      <c r="H1060" s="178">
        <v>1.1000000000000001</v>
      </c>
      <c r="I1060" s="181">
        <f t="shared" si="33"/>
        <v>19.3886</v>
      </c>
      <c r="J1060" s="182" t="s">
        <v>60</v>
      </c>
      <c r="K1060" s="183" t="s">
        <v>60</v>
      </c>
      <c r="L1060" s="170"/>
    </row>
    <row r="1061" spans="1:12" ht="11.25" customHeight="1">
      <c r="A1061" s="163" t="s">
        <v>11</v>
      </c>
      <c r="B1061" s="163" t="s">
        <v>1872</v>
      </c>
      <c r="C1061" s="164">
        <v>4.3</v>
      </c>
      <c r="D1061" s="165">
        <v>0.40899999999999997</v>
      </c>
      <c r="E1061" s="165">
        <v>0.40899999999999997</v>
      </c>
      <c r="F1061" s="166">
        <v>1</v>
      </c>
      <c r="G1061" s="165">
        <f t="shared" si="32"/>
        <v>0.40899999999999997</v>
      </c>
      <c r="H1061" s="164">
        <v>1.1000000000000001</v>
      </c>
      <c r="I1061" s="167">
        <f t="shared" si="33"/>
        <v>0.44990000000000002</v>
      </c>
      <c r="J1061" s="168" t="s">
        <v>60</v>
      </c>
      <c r="K1061" s="169" t="s">
        <v>60</v>
      </c>
      <c r="L1061" s="170"/>
    </row>
    <row r="1062" spans="1:12" ht="11.25" customHeight="1">
      <c r="A1062" s="151" t="s">
        <v>12</v>
      </c>
      <c r="B1062" s="151" t="s">
        <v>1872</v>
      </c>
      <c r="C1062" s="171">
        <v>15.57</v>
      </c>
      <c r="D1062" s="172">
        <v>3.0398000000000001</v>
      </c>
      <c r="E1062" s="172">
        <v>3.0398000000000001</v>
      </c>
      <c r="F1062" s="173">
        <v>1</v>
      </c>
      <c r="G1062" s="172">
        <f t="shared" si="32"/>
        <v>3.0398000000000001</v>
      </c>
      <c r="H1062" s="171">
        <v>1.1000000000000001</v>
      </c>
      <c r="I1062" s="174">
        <f t="shared" si="33"/>
        <v>3.3437800000000002</v>
      </c>
      <c r="J1062" s="175" t="s">
        <v>60</v>
      </c>
      <c r="K1062" s="176" t="s">
        <v>60</v>
      </c>
      <c r="L1062" s="170"/>
    </row>
    <row r="1063" spans="1:12" ht="11.25" customHeight="1">
      <c r="A1063" s="151" t="s">
        <v>13</v>
      </c>
      <c r="B1063" s="151" t="s">
        <v>1872</v>
      </c>
      <c r="C1063" s="171">
        <v>29.18</v>
      </c>
      <c r="D1063" s="172">
        <v>5.7366000000000001</v>
      </c>
      <c r="E1063" s="172">
        <v>5.7366000000000001</v>
      </c>
      <c r="F1063" s="173">
        <v>1</v>
      </c>
      <c r="G1063" s="172">
        <f t="shared" si="32"/>
        <v>5.7366000000000001</v>
      </c>
      <c r="H1063" s="171">
        <v>1.1000000000000001</v>
      </c>
      <c r="I1063" s="174">
        <f t="shared" si="33"/>
        <v>6.3102600000000004</v>
      </c>
      <c r="J1063" s="175" t="s">
        <v>60</v>
      </c>
      <c r="K1063" s="176" t="s">
        <v>60</v>
      </c>
      <c r="L1063" s="170"/>
    </row>
    <row r="1064" spans="1:12" ht="11.25" customHeight="1">
      <c r="A1064" s="177" t="s">
        <v>14</v>
      </c>
      <c r="B1064" s="177" t="s">
        <v>1872</v>
      </c>
      <c r="C1064" s="178">
        <v>81.260000000000005</v>
      </c>
      <c r="D1064" s="179">
        <v>20.742999999999999</v>
      </c>
      <c r="E1064" s="179">
        <v>20.742999999999999</v>
      </c>
      <c r="F1064" s="180">
        <v>1</v>
      </c>
      <c r="G1064" s="179">
        <f t="shared" si="32"/>
        <v>20.742999999999999</v>
      </c>
      <c r="H1064" s="178">
        <v>1.1000000000000001</v>
      </c>
      <c r="I1064" s="181">
        <f t="shared" si="33"/>
        <v>22.817299999999999</v>
      </c>
      <c r="J1064" s="182" t="s">
        <v>60</v>
      </c>
      <c r="K1064" s="183" t="s">
        <v>60</v>
      </c>
      <c r="L1064" s="170"/>
    </row>
    <row r="1065" spans="1:12" ht="11.25" customHeight="1">
      <c r="A1065" s="163" t="s">
        <v>15</v>
      </c>
      <c r="B1065" s="163" t="s">
        <v>1574</v>
      </c>
      <c r="C1065" s="164">
        <v>2.29</v>
      </c>
      <c r="D1065" s="165">
        <v>0.17499999999999999</v>
      </c>
      <c r="E1065" s="165">
        <v>0.17499999999999999</v>
      </c>
      <c r="F1065" s="166">
        <v>1</v>
      </c>
      <c r="G1065" s="165">
        <f t="shared" si="32"/>
        <v>0.17499999999999999</v>
      </c>
      <c r="H1065" s="164">
        <v>1.1000000000000001</v>
      </c>
      <c r="I1065" s="167">
        <f t="shared" si="33"/>
        <v>0.1925</v>
      </c>
      <c r="J1065" s="168" t="s">
        <v>60</v>
      </c>
      <c r="K1065" s="169" t="s">
        <v>60</v>
      </c>
      <c r="L1065" s="170"/>
    </row>
    <row r="1066" spans="1:12" ht="11.25" customHeight="1">
      <c r="A1066" s="151" t="s">
        <v>16</v>
      </c>
      <c r="B1066" s="151" t="s">
        <v>1574</v>
      </c>
      <c r="C1066" s="171">
        <v>6.68</v>
      </c>
      <c r="D1066" s="172">
        <v>0.60440000000000005</v>
      </c>
      <c r="E1066" s="172">
        <v>0.60440000000000005</v>
      </c>
      <c r="F1066" s="173">
        <v>1</v>
      </c>
      <c r="G1066" s="172">
        <f t="shared" si="32"/>
        <v>0.60440000000000005</v>
      </c>
      <c r="H1066" s="171">
        <v>1.1000000000000001</v>
      </c>
      <c r="I1066" s="174">
        <f t="shared" si="33"/>
        <v>0.66483999999999999</v>
      </c>
      <c r="J1066" s="175" t="s">
        <v>60</v>
      </c>
      <c r="K1066" s="176" t="s">
        <v>60</v>
      </c>
      <c r="L1066" s="170"/>
    </row>
    <row r="1067" spans="1:12" ht="11.25" customHeight="1">
      <c r="A1067" s="151" t="s">
        <v>17</v>
      </c>
      <c r="B1067" s="151" t="s">
        <v>1574</v>
      </c>
      <c r="C1067" s="171">
        <v>15.7</v>
      </c>
      <c r="D1067" s="172">
        <v>2.0356999999999998</v>
      </c>
      <c r="E1067" s="172">
        <v>2.0356999999999998</v>
      </c>
      <c r="F1067" s="173">
        <v>1</v>
      </c>
      <c r="G1067" s="172">
        <f t="shared" si="32"/>
        <v>2.0356999999999998</v>
      </c>
      <c r="H1067" s="171">
        <v>1.1000000000000001</v>
      </c>
      <c r="I1067" s="174">
        <f t="shared" si="33"/>
        <v>2.2392699999999999</v>
      </c>
      <c r="J1067" s="175" t="s">
        <v>60</v>
      </c>
      <c r="K1067" s="176" t="s">
        <v>60</v>
      </c>
      <c r="L1067" s="170"/>
    </row>
    <row r="1068" spans="1:12" ht="11.25" customHeight="1">
      <c r="A1068" s="177" t="s">
        <v>18</v>
      </c>
      <c r="B1068" s="177" t="s">
        <v>1574</v>
      </c>
      <c r="C1068" s="178">
        <v>29.56</v>
      </c>
      <c r="D1068" s="179">
        <v>6.8990999999999998</v>
      </c>
      <c r="E1068" s="179">
        <v>6.8990999999999998</v>
      </c>
      <c r="F1068" s="180">
        <v>1</v>
      </c>
      <c r="G1068" s="179">
        <f t="shared" si="32"/>
        <v>6.8990999999999998</v>
      </c>
      <c r="H1068" s="178">
        <v>1.1000000000000001</v>
      </c>
      <c r="I1068" s="181">
        <f t="shared" si="33"/>
        <v>7.58901</v>
      </c>
      <c r="J1068" s="182" t="s">
        <v>60</v>
      </c>
      <c r="K1068" s="183" t="s">
        <v>60</v>
      </c>
      <c r="L1068" s="170"/>
    </row>
    <row r="1069" spans="1:12" ht="11.25" customHeight="1">
      <c r="A1069" s="163" t="s">
        <v>19</v>
      </c>
      <c r="B1069" s="163" t="s">
        <v>1873</v>
      </c>
      <c r="C1069" s="164">
        <v>4.3600000000000003</v>
      </c>
      <c r="D1069" s="165">
        <v>0.51419999999999999</v>
      </c>
      <c r="E1069" s="165">
        <v>0.51419999999999999</v>
      </c>
      <c r="F1069" s="166">
        <v>1</v>
      </c>
      <c r="G1069" s="165">
        <f t="shared" si="32"/>
        <v>0.51419999999999999</v>
      </c>
      <c r="H1069" s="164">
        <v>1.1000000000000001</v>
      </c>
      <c r="I1069" s="167">
        <f t="shared" si="33"/>
        <v>0.56562000000000001</v>
      </c>
      <c r="J1069" s="168" t="s">
        <v>60</v>
      </c>
      <c r="K1069" s="169" t="s">
        <v>60</v>
      </c>
      <c r="L1069" s="170"/>
    </row>
    <row r="1070" spans="1:12" ht="11.25" customHeight="1">
      <c r="A1070" s="151" t="s">
        <v>20</v>
      </c>
      <c r="B1070" s="151" t="s">
        <v>1873</v>
      </c>
      <c r="C1070" s="171">
        <v>6.84</v>
      </c>
      <c r="D1070" s="172">
        <v>0.8599</v>
      </c>
      <c r="E1070" s="172">
        <v>0.8599</v>
      </c>
      <c r="F1070" s="173">
        <v>1</v>
      </c>
      <c r="G1070" s="172">
        <f t="shared" si="32"/>
        <v>0.8599</v>
      </c>
      <c r="H1070" s="171">
        <v>1.1000000000000001</v>
      </c>
      <c r="I1070" s="174">
        <f t="shared" si="33"/>
        <v>0.94589000000000001</v>
      </c>
      <c r="J1070" s="175" t="s">
        <v>60</v>
      </c>
      <c r="K1070" s="176" t="s">
        <v>60</v>
      </c>
      <c r="L1070" s="170"/>
    </row>
    <row r="1071" spans="1:12" ht="11.25" customHeight="1">
      <c r="A1071" s="151" t="s">
        <v>21</v>
      </c>
      <c r="B1071" s="151" t="s">
        <v>1873</v>
      </c>
      <c r="C1071" s="171">
        <v>12.88</v>
      </c>
      <c r="D1071" s="172">
        <v>1.9221999999999999</v>
      </c>
      <c r="E1071" s="172">
        <v>1.9221999999999999</v>
      </c>
      <c r="F1071" s="173">
        <v>1</v>
      </c>
      <c r="G1071" s="172">
        <f t="shared" si="32"/>
        <v>1.9221999999999999</v>
      </c>
      <c r="H1071" s="171">
        <v>1.1000000000000001</v>
      </c>
      <c r="I1071" s="174">
        <f t="shared" si="33"/>
        <v>2.11442</v>
      </c>
      <c r="J1071" s="175" t="s">
        <v>60</v>
      </c>
      <c r="K1071" s="176" t="s">
        <v>60</v>
      </c>
      <c r="L1071" s="170"/>
    </row>
    <row r="1072" spans="1:12" ht="11.25" customHeight="1">
      <c r="A1072" s="177" t="s">
        <v>22</v>
      </c>
      <c r="B1072" s="177" t="s">
        <v>1873</v>
      </c>
      <c r="C1072" s="178">
        <v>18.14</v>
      </c>
      <c r="D1072" s="179">
        <v>3.9079999999999999</v>
      </c>
      <c r="E1072" s="179">
        <v>3.9079999999999999</v>
      </c>
      <c r="F1072" s="180">
        <v>1</v>
      </c>
      <c r="G1072" s="179">
        <f t="shared" si="32"/>
        <v>3.9079999999999999</v>
      </c>
      <c r="H1072" s="178">
        <v>1.1000000000000001</v>
      </c>
      <c r="I1072" s="181">
        <f t="shared" si="33"/>
        <v>4.2988</v>
      </c>
      <c r="J1072" s="182" t="s">
        <v>60</v>
      </c>
      <c r="K1072" s="183" t="s">
        <v>60</v>
      </c>
      <c r="L1072" s="170"/>
    </row>
    <row r="1073" spans="1:12" ht="11.25" customHeight="1">
      <c r="A1073" s="163" t="s">
        <v>23</v>
      </c>
      <c r="B1073" s="163" t="s">
        <v>1575</v>
      </c>
      <c r="C1073" s="164">
        <v>5.55</v>
      </c>
      <c r="D1073" s="165">
        <v>0.504</v>
      </c>
      <c r="E1073" s="165">
        <v>0.504</v>
      </c>
      <c r="F1073" s="166">
        <v>1</v>
      </c>
      <c r="G1073" s="165">
        <f t="shared" si="32"/>
        <v>0.504</v>
      </c>
      <c r="H1073" s="164">
        <v>1.1000000000000001</v>
      </c>
      <c r="I1073" s="167">
        <f t="shared" si="33"/>
        <v>0.5544</v>
      </c>
      <c r="J1073" s="168" t="s">
        <v>60</v>
      </c>
      <c r="K1073" s="169" t="s">
        <v>60</v>
      </c>
      <c r="L1073" s="170"/>
    </row>
    <row r="1074" spans="1:12" ht="11.25" customHeight="1">
      <c r="A1074" s="151" t="s">
        <v>24</v>
      </c>
      <c r="B1074" s="151" t="s">
        <v>1575</v>
      </c>
      <c r="C1074" s="171">
        <v>7.84</v>
      </c>
      <c r="D1074" s="172">
        <v>0.79569999999999996</v>
      </c>
      <c r="E1074" s="172">
        <v>0.79569999999999996</v>
      </c>
      <c r="F1074" s="173">
        <v>1</v>
      </c>
      <c r="G1074" s="172">
        <f t="shared" si="32"/>
        <v>0.79569999999999996</v>
      </c>
      <c r="H1074" s="171">
        <v>1.1000000000000001</v>
      </c>
      <c r="I1074" s="174">
        <f t="shared" si="33"/>
        <v>0.87526999999999999</v>
      </c>
      <c r="J1074" s="175" t="s">
        <v>60</v>
      </c>
      <c r="K1074" s="176" t="s">
        <v>60</v>
      </c>
      <c r="L1074" s="170"/>
    </row>
    <row r="1075" spans="1:12" ht="11.25" customHeight="1">
      <c r="A1075" s="151" t="s">
        <v>25</v>
      </c>
      <c r="B1075" s="151" t="s">
        <v>1575</v>
      </c>
      <c r="C1075" s="171">
        <v>16.100000000000001</v>
      </c>
      <c r="D1075" s="172">
        <v>2.0594000000000001</v>
      </c>
      <c r="E1075" s="172">
        <v>2.0594000000000001</v>
      </c>
      <c r="F1075" s="173">
        <v>1</v>
      </c>
      <c r="G1075" s="172">
        <f t="shared" si="32"/>
        <v>2.0594000000000001</v>
      </c>
      <c r="H1075" s="171">
        <v>1.1000000000000001</v>
      </c>
      <c r="I1075" s="174">
        <f t="shared" si="33"/>
        <v>2.2653400000000001</v>
      </c>
      <c r="J1075" s="175" t="s">
        <v>60</v>
      </c>
      <c r="K1075" s="176" t="s">
        <v>60</v>
      </c>
      <c r="L1075" s="170"/>
    </row>
    <row r="1076" spans="1:12" ht="11.25" customHeight="1">
      <c r="A1076" s="177" t="s">
        <v>26</v>
      </c>
      <c r="B1076" s="177" t="s">
        <v>1575</v>
      </c>
      <c r="C1076" s="178">
        <v>18</v>
      </c>
      <c r="D1076" s="179">
        <v>2.5356999999999998</v>
      </c>
      <c r="E1076" s="179">
        <v>2.5356999999999998</v>
      </c>
      <c r="F1076" s="180">
        <v>1</v>
      </c>
      <c r="G1076" s="179">
        <f t="shared" si="32"/>
        <v>2.5356999999999998</v>
      </c>
      <c r="H1076" s="178">
        <v>1.1000000000000001</v>
      </c>
      <c r="I1076" s="181">
        <f t="shared" si="33"/>
        <v>2.7892700000000001</v>
      </c>
      <c r="J1076" s="182" t="s">
        <v>60</v>
      </c>
      <c r="K1076" s="183" t="s">
        <v>60</v>
      </c>
      <c r="L1076" s="170"/>
    </row>
    <row r="1077" spans="1:12" ht="11.25" customHeight="1">
      <c r="A1077" s="163" t="s">
        <v>27</v>
      </c>
      <c r="B1077" s="163" t="s">
        <v>1874</v>
      </c>
      <c r="C1077" s="164">
        <v>2.94</v>
      </c>
      <c r="D1077" s="165">
        <v>0.2445</v>
      </c>
      <c r="E1077" s="165">
        <v>0.2445</v>
      </c>
      <c r="F1077" s="166">
        <v>1</v>
      </c>
      <c r="G1077" s="165">
        <f t="shared" si="32"/>
        <v>0.2445</v>
      </c>
      <c r="H1077" s="164">
        <v>1.1000000000000001</v>
      </c>
      <c r="I1077" s="167">
        <f t="shared" si="33"/>
        <v>0.26895000000000002</v>
      </c>
      <c r="J1077" s="168" t="s">
        <v>60</v>
      </c>
      <c r="K1077" s="169" t="s">
        <v>60</v>
      </c>
      <c r="L1077" s="170"/>
    </row>
    <row r="1078" spans="1:12" ht="11.25" customHeight="1">
      <c r="A1078" s="151" t="s">
        <v>28</v>
      </c>
      <c r="B1078" s="151" t="s">
        <v>1874</v>
      </c>
      <c r="C1078" s="171">
        <v>5.67</v>
      </c>
      <c r="D1078" s="172">
        <v>0.435</v>
      </c>
      <c r="E1078" s="172">
        <v>0.435</v>
      </c>
      <c r="F1078" s="173">
        <v>1</v>
      </c>
      <c r="G1078" s="172">
        <f t="shared" si="32"/>
        <v>0.435</v>
      </c>
      <c r="H1078" s="171">
        <v>1.1000000000000001</v>
      </c>
      <c r="I1078" s="174">
        <f t="shared" si="33"/>
        <v>0.47849999999999998</v>
      </c>
      <c r="J1078" s="175" t="s">
        <v>60</v>
      </c>
      <c r="K1078" s="176" t="s">
        <v>60</v>
      </c>
      <c r="L1078" s="170"/>
    </row>
    <row r="1079" spans="1:12" ht="11.25" customHeight="1">
      <c r="A1079" s="151" t="s">
        <v>29</v>
      </c>
      <c r="B1079" s="151" t="s">
        <v>1874</v>
      </c>
      <c r="C1079" s="171">
        <v>13.69</v>
      </c>
      <c r="D1079" s="172">
        <v>1.5338000000000001</v>
      </c>
      <c r="E1079" s="172">
        <v>1.5338000000000001</v>
      </c>
      <c r="F1079" s="173">
        <v>1</v>
      </c>
      <c r="G1079" s="172">
        <f t="shared" si="32"/>
        <v>1.5338000000000001</v>
      </c>
      <c r="H1079" s="171">
        <v>1.1000000000000001</v>
      </c>
      <c r="I1079" s="174">
        <f t="shared" si="33"/>
        <v>1.6871799999999999</v>
      </c>
      <c r="J1079" s="175" t="s">
        <v>60</v>
      </c>
      <c r="K1079" s="176" t="s">
        <v>60</v>
      </c>
      <c r="L1079" s="170"/>
    </row>
    <row r="1080" spans="1:12" ht="11.25" customHeight="1">
      <c r="A1080" s="177" t="s">
        <v>30</v>
      </c>
      <c r="B1080" s="177" t="s">
        <v>1874</v>
      </c>
      <c r="C1080" s="178">
        <v>14.68</v>
      </c>
      <c r="D1080" s="179">
        <v>2.1983999999999999</v>
      </c>
      <c r="E1080" s="179">
        <v>2.1983999999999999</v>
      </c>
      <c r="F1080" s="180">
        <v>1</v>
      </c>
      <c r="G1080" s="179">
        <f t="shared" si="32"/>
        <v>2.1983999999999999</v>
      </c>
      <c r="H1080" s="178">
        <v>1.1000000000000001</v>
      </c>
      <c r="I1080" s="181">
        <f t="shared" si="33"/>
        <v>2.4182399999999999</v>
      </c>
      <c r="J1080" s="182" t="s">
        <v>60</v>
      </c>
      <c r="K1080" s="183" t="s">
        <v>60</v>
      </c>
      <c r="L1080" s="170"/>
    </row>
    <row r="1081" spans="1:12" ht="11.25" customHeight="1">
      <c r="A1081" s="163" t="s">
        <v>31</v>
      </c>
      <c r="B1081" s="163" t="s">
        <v>1654</v>
      </c>
      <c r="C1081" s="164">
        <v>1.77</v>
      </c>
      <c r="D1081" s="165">
        <v>0.1031</v>
      </c>
      <c r="E1081" s="165">
        <v>0.1031</v>
      </c>
      <c r="F1081" s="166">
        <v>1</v>
      </c>
      <c r="G1081" s="165">
        <f t="shared" si="32"/>
        <v>0.1031</v>
      </c>
      <c r="H1081" s="164">
        <v>1.25</v>
      </c>
      <c r="I1081" s="167">
        <f t="shared" si="33"/>
        <v>0.12887999999999999</v>
      </c>
      <c r="J1081" s="168" t="s">
        <v>1181</v>
      </c>
      <c r="K1081" s="169" t="s">
        <v>1181</v>
      </c>
      <c r="L1081" s="170"/>
    </row>
    <row r="1082" spans="1:12" ht="11.25" customHeight="1">
      <c r="A1082" s="151" t="s">
        <v>32</v>
      </c>
      <c r="B1082" s="151" t="s">
        <v>1654</v>
      </c>
      <c r="C1082" s="171">
        <v>2.16</v>
      </c>
      <c r="D1082" s="172">
        <v>0.14149999999999999</v>
      </c>
      <c r="E1082" s="172">
        <v>0.14149999999999999</v>
      </c>
      <c r="F1082" s="173">
        <v>1</v>
      </c>
      <c r="G1082" s="172">
        <f t="shared" si="32"/>
        <v>0.14149999999999999</v>
      </c>
      <c r="H1082" s="171">
        <v>1.25</v>
      </c>
      <c r="I1082" s="174">
        <f t="shared" si="33"/>
        <v>0.17688000000000001</v>
      </c>
      <c r="J1082" s="175" t="s">
        <v>1181</v>
      </c>
      <c r="K1082" s="176" t="s">
        <v>1181</v>
      </c>
      <c r="L1082" s="170"/>
    </row>
    <row r="1083" spans="1:12" ht="11.25" customHeight="1">
      <c r="A1083" s="151" t="s">
        <v>33</v>
      </c>
      <c r="B1083" s="151" t="s">
        <v>1654</v>
      </c>
      <c r="C1083" s="171">
        <v>3.14</v>
      </c>
      <c r="D1083" s="172">
        <v>0.26440000000000002</v>
      </c>
      <c r="E1083" s="172">
        <v>0.26440000000000002</v>
      </c>
      <c r="F1083" s="173">
        <v>1</v>
      </c>
      <c r="G1083" s="172">
        <f t="shared" si="32"/>
        <v>0.26440000000000002</v>
      </c>
      <c r="H1083" s="171">
        <v>1.25</v>
      </c>
      <c r="I1083" s="174">
        <f t="shared" si="33"/>
        <v>0.33050000000000002</v>
      </c>
      <c r="J1083" s="175" t="s">
        <v>1181</v>
      </c>
      <c r="K1083" s="176" t="s">
        <v>1181</v>
      </c>
      <c r="L1083" s="170"/>
    </row>
    <row r="1084" spans="1:12" ht="11.25" customHeight="1">
      <c r="A1084" s="177" t="s">
        <v>34</v>
      </c>
      <c r="B1084" s="177" t="s">
        <v>1654</v>
      </c>
      <c r="C1084" s="178">
        <v>10</v>
      </c>
      <c r="D1084" s="179">
        <v>1.897</v>
      </c>
      <c r="E1084" s="179">
        <v>1.897</v>
      </c>
      <c r="F1084" s="180">
        <v>1</v>
      </c>
      <c r="G1084" s="179">
        <f t="shared" si="32"/>
        <v>1.897</v>
      </c>
      <c r="H1084" s="178">
        <v>1.1000000000000001</v>
      </c>
      <c r="I1084" s="181">
        <f t="shared" si="33"/>
        <v>2.0867</v>
      </c>
      <c r="J1084" s="182" t="s">
        <v>60</v>
      </c>
      <c r="K1084" s="183" t="s">
        <v>60</v>
      </c>
      <c r="L1084" s="170"/>
    </row>
    <row r="1085" spans="1:12" ht="11.25" customHeight="1">
      <c r="A1085" s="163" t="s">
        <v>35</v>
      </c>
      <c r="B1085" s="163" t="s">
        <v>1818</v>
      </c>
      <c r="C1085" s="164">
        <v>2.89</v>
      </c>
      <c r="D1085" s="165">
        <v>1.4185000000000001</v>
      </c>
      <c r="E1085" s="165">
        <v>1.4185000000000001</v>
      </c>
      <c r="F1085" s="166">
        <v>1</v>
      </c>
      <c r="G1085" s="165">
        <f t="shared" si="32"/>
        <v>1.4185000000000001</v>
      </c>
      <c r="H1085" s="164">
        <v>1.2</v>
      </c>
      <c r="I1085" s="167">
        <f t="shared" si="33"/>
        <v>1.7021999999999999</v>
      </c>
      <c r="J1085" s="168" t="s">
        <v>1227</v>
      </c>
      <c r="K1085" s="169" t="s">
        <v>1229</v>
      </c>
      <c r="L1085" s="170"/>
    </row>
    <row r="1086" spans="1:12" ht="11.25" customHeight="1">
      <c r="A1086" s="151" t="s">
        <v>36</v>
      </c>
      <c r="B1086" s="151" t="s">
        <v>1818</v>
      </c>
      <c r="C1086" s="171">
        <v>5.15</v>
      </c>
      <c r="D1086" s="172">
        <v>1.9540999999999999</v>
      </c>
      <c r="E1086" s="172">
        <v>1.9540999999999999</v>
      </c>
      <c r="F1086" s="173">
        <v>1</v>
      </c>
      <c r="G1086" s="172">
        <f t="shared" si="32"/>
        <v>1.9540999999999999</v>
      </c>
      <c r="H1086" s="171">
        <v>1.2</v>
      </c>
      <c r="I1086" s="174">
        <f t="shared" si="33"/>
        <v>2.3449200000000001</v>
      </c>
      <c r="J1086" s="175" t="s">
        <v>1227</v>
      </c>
      <c r="K1086" s="176" t="s">
        <v>1229</v>
      </c>
      <c r="L1086" s="170"/>
    </row>
    <row r="1087" spans="1:12" ht="11.25" customHeight="1">
      <c r="A1087" s="151" t="s">
        <v>37</v>
      </c>
      <c r="B1087" s="151" t="s">
        <v>1818</v>
      </c>
      <c r="C1087" s="171">
        <v>7.2</v>
      </c>
      <c r="D1087" s="172">
        <v>2.5632999999999999</v>
      </c>
      <c r="E1087" s="172">
        <v>2.5632999999999999</v>
      </c>
      <c r="F1087" s="173">
        <v>1</v>
      </c>
      <c r="G1087" s="172">
        <f t="shared" si="32"/>
        <v>2.5632999999999999</v>
      </c>
      <c r="H1087" s="171">
        <v>1.2</v>
      </c>
      <c r="I1087" s="174">
        <f t="shared" si="33"/>
        <v>3.0759599999999998</v>
      </c>
      <c r="J1087" s="175" t="s">
        <v>1227</v>
      </c>
      <c r="K1087" s="176" t="s">
        <v>1229</v>
      </c>
      <c r="L1087" s="170"/>
    </row>
    <row r="1088" spans="1:12" ht="11.25" customHeight="1">
      <c r="A1088" s="177" t="s">
        <v>38</v>
      </c>
      <c r="B1088" s="177" t="s">
        <v>1818</v>
      </c>
      <c r="C1088" s="178">
        <v>11.16</v>
      </c>
      <c r="D1088" s="179">
        <v>4.0526999999999997</v>
      </c>
      <c r="E1088" s="179">
        <v>4.0526999999999997</v>
      </c>
      <c r="F1088" s="180">
        <v>1</v>
      </c>
      <c r="G1088" s="179">
        <f t="shared" si="32"/>
        <v>4.0526999999999997</v>
      </c>
      <c r="H1088" s="178">
        <v>1.2</v>
      </c>
      <c r="I1088" s="181">
        <f t="shared" si="33"/>
        <v>4.8632400000000002</v>
      </c>
      <c r="J1088" s="182" t="s">
        <v>1227</v>
      </c>
      <c r="K1088" s="183" t="s">
        <v>1229</v>
      </c>
      <c r="L1088" s="170"/>
    </row>
    <row r="1089" spans="1:12" ht="11.25" customHeight="1">
      <c r="A1089" s="163" t="s">
        <v>39</v>
      </c>
      <c r="B1089" s="163" t="s">
        <v>1819</v>
      </c>
      <c r="C1089" s="164">
        <v>2.5099999999999998</v>
      </c>
      <c r="D1089" s="165">
        <v>1.0973999999999999</v>
      </c>
      <c r="E1089" s="165">
        <v>1.0973999999999999</v>
      </c>
      <c r="F1089" s="166">
        <v>1</v>
      </c>
      <c r="G1089" s="165">
        <f t="shared" si="32"/>
        <v>1.0973999999999999</v>
      </c>
      <c r="H1089" s="164">
        <v>1.2</v>
      </c>
      <c r="I1089" s="167">
        <f t="shared" si="33"/>
        <v>1.3168800000000001</v>
      </c>
      <c r="J1089" s="168" t="s">
        <v>1227</v>
      </c>
      <c r="K1089" s="169" t="s">
        <v>1229</v>
      </c>
      <c r="L1089" s="170"/>
    </row>
    <row r="1090" spans="1:12" ht="11.25" customHeight="1">
      <c r="A1090" s="151" t="s">
        <v>40</v>
      </c>
      <c r="B1090" s="151" t="s">
        <v>1819</v>
      </c>
      <c r="C1090" s="171">
        <v>4.8</v>
      </c>
      <c r="D1090" s="172">
        <v>1.5894999999999999</v>
      </c>
      <c r="E1090" s="172">
        <v>1.5894999999999999</v>
      </c>
      <c r="F1090" s="173">
        <v>1</v>
      </c>
      <c r="G1090" s="172">
        <f t="shared" si="32"/>
        <v>1.5894999999999999</v>
      </c>
      <c r="H1090" s="171">
        <v>1.2</v>
      </c>
      <c r="I1090" s="174">
        <f t="shared" si="33"/>
        <v>1.9074</v>
      </c>
      <c r="J1090" s="175" t="s">
        <v>1227</v>
      </c>
      <c r="K1090" s="176" t="s">
        <v>1229</v>
      </c>
      <c r="L1090" s="170"/>
    </row>
    <row r="1091" spans="1:12" ht="11.25" customHeight="1">
      <c r="A1091" s="151" t="s">
        <v>41</v>
      </c>
      <c r="B1091" s="151" t="s">
        <v>1819</v>
      </c>
      <c r="C1091" s="171">
        <v>8.0299999999999994</v>
      </c>
      <c r="D1091" s="172">
        <v>2.1013000000000002</v>
      </c>
      <c r="E1091" s="172">
        <v>2.1013000000000002</v>
      </c>
      <c r="F1091" s="173">
        <v>1</v>
      </c>
      <c r="G1091" s="172">
        <f t="shared" si="32"/>
        <v>2.1013000000000002</v>
      </c>
      <c r="H1091" s="171">
        <v>1.2</v>
      </c>
      <c r="I1091" s="174">
        <f t="shared" si="33"/>
        <v>2.52156</v>
      </c>
      <c r="J1091" s="175" t="s">
        <v>1227</v>
      </c>
      <c r="K1091" s="176" t="s">
        <v>1229</v>
      </c>
      <c r="L1091" s="170"/>
    </row>
    <row r="1092" spans="1:12" ht="11.25" customHeight="1">
      <c r="A1092" s="177" t="s">
        <v>42</v>
      </c>
      <c r="B1092" s="177" t="s">
        <v>1819</v>
      </c>
      <c r="C1092" s="178">
        <v>16.54</v>
      </c>
      <c r="D1092" s="179">
        <v>4.4545000000000003</v>
      </c>
      <c r="E1092" s="179">
        <v>4.4545000000000003</v>
      </c>
      <c r="F1092" s="180">
        <v>1</v>
      </c>
      <c r="G1092" s="179">
        <f t="shared" si="32"/>
        <v>4.4545000000000003</v>
      </c>
      <c r="H1092" s="178">
        <v>1.2</v>
      </c>
      <c r="I1092" s="181">
        <f t="shared" si="33"/>
        <v>5.3453999999999997</v>
      </c>
      <c r="J1092" s="182" t="s">
        <v>1227</v>
      </c>
      <c r="K1092" s="183" t="s">
        <v>1229</v>
      </c>
      <c r="L1092" s="170"/>
    </row>
    <row r="1093" spans="1:12" ht="11.25" customHeight="1">
      <c r="A1093" s="163" t="s">
        <v>43</v>
      </c>
      <c r="B1093" s="163" t="s">
        <v>1820</v>
      </c>
      <c r="C1093" s="164">
        <v>2.81</v>
      </c>
      <c r="D1093" s="165">
        <v>0.57030000000000003</v>
      </c>
      <c r="E1093" s="165">
        <v>0.57030000000000003</v>
      </c>
      <c r="F1093" s="166">
        <v>1</v>
      </c>
      <c r="G1093" s="165">
        <f t="shared" si="32"/>
        <v>0.57030000000000003</v>
      </c>
      <c r="H1093" s="164">
        <v>1.2</v>
      </c>
      <c r="I1093" s="167">
        <f t="shared" si="33"/>
        <v>0.68435999999999997</v>
      </c>
      <c r="J1093" s="168" t="s">
        <v>1227</v>
      </c>
      <c r="K1093" s="169" t="s">
        <v>1229</v>
      </c>
      <c r="L1093" s="170"/>
    </row>
    <row r="1094" spans="1:12" ht="11.25" customHeight="1">
      <c r="A1094" s="151" t="s">
        <v>44</v>
      </c>
      <c r="B1094" s="151" t="s">
        <v>1820</v>
      </c>
      <c r="C1094" s="171">
        <v>3.73</v>
      </c>
      <c r="D1094" s="172">
        <v>0.7389</v>
      </c>
      <c r="E1094" s="172">
        <v>0.7389</v>
      </c>
      <c r="F1094" s="173">
        <v>1</v>
      </c>
      <c r="G1094" s="172">
        <f t="shared" si="32"/>
        <v>0.7389</v>
      </c>
      <c r="H1094" s="171">
        <v>1.2</v>
      </c>
      <c r="I1094" s="174">
        <f t="shared" si="33"/>
        <v>0.88668000000000002</v>
      </c>
      <c r="J1094" s="175" t="s">
        <v>1227</v>
      </c>
      <c r="K1094" s="176" t="s">
        <v>1229</v>
      </c>
      <c r="L1094" s="170"/>
    </row>
    <row r="1095" spans="1:12" ht="11.25" customHeight="1">
      <c r="A1095" s="151" t="s">
        <v>45</v>
      </c>
      <c r="B1095" s="151" t="s">
        <v>1820</v>
      </c>
      <c r="C1095" s="171">
        <v>5.79</v>
      </c>
      <c r="D1095" s="172">
        <v>1.1469</v>
      </c>
      <c r="E1095" s="172">
        <v>1.1469</v>
      </c>
      <c r="F1095" s="173">
        <v>1</v>
      </c>
      <c r="G1095" s="172">
        <f t="shared" si="32"/>
        <v>1.1469</v>
      </c>
      <c r="H1095" s="171">
        <v>1.2</v>
      </c>
      <c r="I1095" s="174">
        <f t="shared" si="33"/>
        <v>1.3762799999999999</v>
      </c>
      <c r="J1095" s="175" t="s">
        <v>1227</v>
      </c>
      <c r="K1095" s="176" t="s">
        <v>1229</v>
      </c>
      <c r="L1095" s="170"/>
    </row>
    <row r="1096" spans="1:12" ht="11.25" customHeight="1">
      <c r="A1096" s="177" t="s">
        <v>46</v>
      </c>
      <c r="B1096" s="177" t="s">
        <v>1820</v>
      </c>
      <c r="C1096" s="178">
        <v>9.92</v>
      </c>
      <c r="D1096" s="179">
        <v>2.0985999999999998</v>
      </c>
      <c r="E1096" s="179">
        <v>2.0985999999999998</v>
      </c>
      <c r="F1096" s="180">
        <v>1</v>
      </c>
      <c r="G1096" s="179">
        <f t="shared" si="32"/>
        <v>2.0985999999999998</v>
      </c>
      <c r="H1096" s="178">
        <v>1.2</v>
      </c>
      <c r="I1096" s="181">
        <f t="shared" si="33"/>
        <v>2.5183200000000001</v>
      </c>
      <c r="J1096" s="182" t="s">
        <v>1227</v>
      </c>
      <c r="K1096" s="183" t="s">
        <v>1229</v>
      </c>
      <c r="L1096" s="170"/>
    </row>
    <row r="1097" spans="1:12" ht="11.25" customHeight="1">
      <c r="A1097" s="163" t="s">
        <v>47</v>
      </c>
      <c r="B1097" s="163" t="s">
        <v>1821</v>
      </c>
      <c r="C1097" s="164">
        <v>3.49</v>
      </c>
      <c r="D1097" s="165">
        <v>0.70289999999999997</v>
      </c>
      <c r="E1097" s="165">
        <v>0.70289999999999997</v>
      </c>
      <c r="F1097" s="166">
        <v>1</v>
      </c>
      <c r="G1097" s="165">
        <f t="shared" si="32"/>
        <v>0.70289999999999997</v>
      </c>
      <c r="H1097" s="164">
        <v>1.2</v>
      </c>
      <c r="I1097" s="167">
        <f t="shared" si="33"/>
        <v>0.84348000000000001</v>
      </c>
      <c r="J1097" s="168" t="s">
        <v>1227</v>
      </c>
      <c r="K1097" s="169" t="s">
        <v>1229</v>
      </c>
      <c r="L1097" s="170"/>
    </row>
    <row r="1098" spans="1:12" ht="11.25" customHeight="1">
      <c r="A1098" s="151" t="s">
        <v>48</v>
      </c>
      <c r="B1098" s="151" t="s">
        <v>1821</v>
      </c>
      <c r="C1098" s="171">
        <v>3.5</v>
      </c>
      <c r="D1098" s="172">
        <v>0.89200000000000002</v>
      </c>
      <c r="E1098" s="172">
        <v>0.89200000000000002</v>
      </c>
      <c r="F1098" s="173">
        <v>1</v>
      </c>
      <c r="G1098" s="172">
        <f t="shared" si="32"/>
        <v>0.89200000000000002</v>
      </c>
      <c r="H1098" s="171">
        <v>1.2</v>
      </c>
      <c r="I1098" s="174">
        <f t="shared" si="33"/>
        <v>1.0704</v>
      </c>
      <c r="J1098" s="175" t="s">
        <v>1227</v>
      </c>
      <c r="K1098" s="176" t="s">
        <v>1229</v>
      </c>
      <c r="L1098" s="170"/>
    </row>
    <row r="1099" spans="1:12" ht="11.25" customHeight="1">
      <c r="A1099" s="151" t="s">
        <v>49</v>
      </c>
      <c r="B1099" s="151" t="s">
        <v>1821</v>
      </c>
      <c r="C1099" s="171">
        <v>5.17</v>
      </c>
      <c r="D1099" s="172">
        <v>1.2961</v>
      </c>
      <c r="E1099" s="172">
        <v>1.2961</v>
      </c>
      <c r="F1099" s="173">
        <v>1</v>
      </c>
      <c r="G1099" s="172">
        <f t="shared" si="32"/>
        <v>1.2961</v>
      </c>
      <c r="H1099" s="171">
        <v>1.2</v>
      </c>
      <c r="I1099" s="174">
        <f t="shared" si="33"/>
        <v>1.55532</v>
      </c>
      <c r="J1099" s="175" t="s">
        <v>1227</v>
      </c>
      <c r="K1099" s="176" t="s">
        <v>1229</v>
      </c>
      <c r="L1099" s="170"/>
    </row>
    <row r="1100" spans="1:12" ht="11.25" customHeight="1">
      <c r="A1100" s="177" t="s">
        <v>50</v>
      </c>
      <c r="B1100" s="177" t="s">
        <v>1821</v>
      </c>
      <c r="C1100" s="178">
        <v>9.52</v>
      </c>
      <c r="D1100" s="179">
        <v>2.2313999999999998</v>
      </c>
      <c r="E1100" s="179">
        <v>2.2313999999999998</v>
      </c>
      <c r="F1100" s="180">
        <v>1</v>
      </c>
      <c r="G1100" s="179">
        <f t="shared" si="32"/>
        <v>2.2313999999999998</v>
      </c>
      <c r="H1100" s="178">
        <v>1.2</v>
      </c>
      <c r="I1100" s="181">
        <f t="shared" si="33"/>
        <v>2.6776800000000001</v>
      </c>
      <c r="J1100" s="182" t="s">
        <v>1227</v>
      </c>
      <c r="K1100" s="183" t="s">
        <v>1229</v>
      </c>
      <c r="L1100" s="170"/>
    </row>
    <row r="1101" spans="1:12" ht="11.25" customHeight="1">
      <c r="A1101" s="163" t="s">
        <v>51</v>
      </c>
      <c r="B1101" s="163" t="s">
        <v>1576</v>
      </c>
      <c r="C1101" s="164">
        <v>4</v>
      </c>
      <c r="D1101" s="165">
        <v>0.52100000000000002</v>
      </c>
      <c r="E1101" s="165">
        <v>0.52100000000000002</v>
      </c>
      <c r="F1101" s="166">
        <v>1</v>
      </c>
      <c r="G1101" s="165">
        <f t="shared" ref="G1101:G1164" si="34">ROUND(F1101*D1101,5)</f>
        <v>0.52100000000000002</v>
      </c>
      <c r="H1101" s="164">
        <v>1.2</v>
      </c>
      <c r="I1101" s="167">
        <f t="shared" ref="I1101:I1164" si="35">ROUND(H1101*G1101,5)</f>
        <v>0.62519999999999998</v>
      </c>
      <c r="J1101" s="168" t="s">
        <v>1227</v>
      </c>
      <c r="K1101" s="169" t="s">
        <v>1229</v>
      </c>
      <c r="L1101" s="170"/>
    </row>
    <row r="1102" spans="1:12" ht="11.25" customHeight="1">
      <c r="A1102" s="151" t="s">
        <v>52</v>
      </c>
      <c r="B1102" s="151" t="s">
        <v>1576</v>
      </c>
      <c r="C1102" s="171">
        <v>5.18</v>
      </c>
      <c r="D1102" s="172">
        <v>0.70009999999999994</v>
      </c>
      <c r="E1102" s="172">
        <v>0.70009999999999994</v>
      </c>
      <c r="F1102" s="173">
        <v>1</v>
      </c>
      <c r="G1102" s="172">
        <f t="shared" si="34"/>
        <v>0.70009999999999994</v>
      </c>
      <c r="H1102" s="171">
        <v>1.2</v>
      </c>
      <c r="I1102" s="174">
        <f t="shared" si="35"/>
        <v>0.84011999999999998</v>
      </c>
      <c r="J1102" s="175" t="s">
        <v>1227</v>
      </c>
      <c r="K1102" s="176" t="s">
        <v>1229</v>
      </c>
      <c r="L1102" s="170"/>
    </row>
    <row r="1103" spans="1:12" ht="11.25" customHeight="1">
      <c r="A1103" s="151" t="s">
        <v>53</v>
      </c>
      <c r="B1103" s="151" t="s">
        <v>1576</v>
      </c>
      <c r="C1103" s="171">
        <v>7.16</v>
      </c>
      <c r="D1103" s="172">
        <v>1.0972</v>
      </c>
      <c r="E1103" s="172">
        <v>1.0972</v>
      </c>
      <c r="F1103" s="173">
        <v>1</v>
      </c>
      <c r="G1103" s="172">
        <f t="shared" si="34"/>
        <v>1.0972</v>
      </c>
      <c r="H1103" s="171">
        <v>1.2</v>
      </c>
      <c r="I1103" s="174">
        <f t="shared" si="35"/>
        <v>1.31664</v>
      </c>
      <c r="J1103" s="175" t="s">
        <v>1227</v>
      </c>
      <c r="K1103" s="176" t="s">
        <v>1229</v>
      </c>
      <c r="L1103" s="170"/>
    </row>
    <row r="1104" spans="1:12" ht="11.25" customHeight="1">
      <c r="A1104" s="177" t="s">
        <v>54</v>
      </c>
      <c r="B1104" s="177" t="s">
        <v>1576</v>
      </c>
      <c r="C1104" s="178">
        <v>10.51</v>
      </c>
      <c r="D1104" s="179">
        <v>2.0539000000000001</v>
      </c>
      <c r="E1104" s="179">
        <v>2.0539000000000001</v>
      </c>
      <c r="F1104" s="180">
        <v>1</v>
      </c>
      <c r="G1104" s="179">
        <f t="shared" si="34"/>
        <v>2.0539000000000001</v>
      </c>
      <c r="H1104" s="178">
        <v>1.2</v>
      </c>
      <c r="I1104" s="181">
        <f t="shared" si="35"/>
        <v>2.46468</v>
      </c>
      <c r="J1104" s="182" t="s">
        <v>1227</v>
      </c>
      <c r="K1104" s="183" t="s">
        <v>1229</v>
      </c>
      <c r="L1104" s="170"/>
    </row>
    <row r="1105" spans="1:12" ht="11.25" customHeight="1">
      <c r="A1105" s="163" t="s">
        <v>55</v>
      </c>
      <c r="B1105" s="163" t="s">
        <v>1822</v>
      </c>
      <c r="C1105" s="164">
        <v>2.21</v>
      </c>
      <c r="D1105" s="165">
        <v>0.47670000000000001</v>
      </c>
      <c r="E1105" s="165">
        <v>0.47670000000000001</v>
      </c>
      <c r="F1105" s="166">
        <v>1</v>
      </c>
      <c r="G1105" s="165">
        <f t="shared" si="34"/>
        <v>0.47670000000000001</v>
      </c>
      <c r="H1105" s="164">
        <v>1.2</v>
      </c>
      <c r="I1105" s="167">
        <f t="shared" si="35"/>
        <v>0.57203999999999999</v>
      </c>
      <c r="J1105" s="168" t="s">
        <v>1227</v>
      </c>
      <c r="K1105" s="169" t="s">
        <v>1229</v>
      </c>
      <c r="L1105" s="170"/>
    </row>
    <row r="1106" spans="1:12" ht="11.25" customHeight="1">
      <c r="A1106" s="151" t="s">
        <v>56</v>
      </c>
      <c r="B1106" s="151" t="s">
        <v>1822</v>
      </c>
      <c r="C1106" s="171">
        <v>3.03</v>
      </c>
      <c r="D1106" s="172">
        <v>0.67830000000000001</v>
      </c>
      <c r="E1106" s="172">
        <v>0.67830000000000001</v>
      </c>
      <c r="F1106" s="173">
        <v>1</v>
      </c>
      <c r="G1106" s="172">
        <f t="shared" si="34"/>
        <v>0.67830000000000001</v>
      </c>
      <c r="H1106" s="171">
        <v>1.2</v>
      </c>
      <c r="I1106" s="174">
        <f t="shared" si="35"/>
        <v>0.81396000000000002</v>
      </c>
      <c r="J1106" s="175" t="s">
        <v>1227</v>
      </c>
      <c r="K1106" s="176" t="s">
        <v>1229</v>
      </c>
      <c r="L1106" s="170"/>
    </row>
    <row r="1107" spans="1:12" ht="11.25" customHeight="1">
      <c r="A1107" s="151" t="s">
        <v>57</v>
      </c>
      <c r="B1107" s="151" t="s">
        <v>1822</v>
      </c>
      <c r="C1107" s="171">
        <v>4.53</v>
      </c>
      <c r="D1107" s="172">
        <v>0.94489999999999996</v>
      </c>
      <c r="E1107" s="172">
        <v>0.94489999999999996</v>
      </c>
      <c r="F1107" s="173">
        <v>1</v>
      </c>
      <c r="G1107" s="172">
        <f t="shared" si="34"/>
        <v>0.94489999999999996</v>
      </c>
      <c r="H1107" s="171">
        <v>1.2</v>
      </c>
      <c r="I1107" s="174">
        <f t="shared" si="35"/>
        <v>1.13388</v>
      </c>
      <c r="J1107" s="175" t="s">
        <v>1227</v>
      </c>
      <c r="K1107" s="176" t="s">
        <v>1229</v>
      </c>
      <c r="L1107" s="170"/>
    </row>
    <row r="1108" spans="1:12" ht="11.25" customHeight="1">
      <c r="A1108" s="177" t="s">
        <v>58</v>
      </c>
      <c r="B1108" s="177" t="s">
        <v>1822</v>
      </c>
      <c r="C1108" s="178">
        <v>8.24</v>
      </c>
      <c r="D1108" s="179">
        <v>1.6189</v>
      </c>
      <c r="E1108" s="179">
        <v>1.6189</v>
      </c>
      <c r="F1108" s="180">
        <v>1</v>
      </c>
      <c r="G1108" s="179">
        <f t="shared" si="34"/>
        <v>1.6189</v>
      </c>
      <c r="H1108" s="178">
        <v>1.2</v>
      </c>
      <c r="I1108" s="181">
        <f t="shared" si="35"/>
        <v>1.94268</v>
      </c>
      <c r="J1108" s="182" t="s">
        <v>1227</v>
      </c>
      <c r="K1108" s="183" t="s">
        <v>1229</v>
      </c>
      <c r="L1108" s="170"/>
    </row>
    <row r="1109" spans="1:12" ht="11.25" customHeight="1">
      <c r="A1109" s="163" t="s">
        <v>59</v>
      </c>
      <c r="B1109" s="163" t="s">
        <v>1823</v>
      </c>
      <c r="C1109" s="164">
        <v>3.13</v>
      </c>
      <c r="D1109" s="165">
        <v>1.4979</v>
      </c>
      <c r="E1109" s="165">
        <v>1.4979</v>
      </c>
      <c r="F1109" s="166">
        <v>1</v>
      </c>
      <c r="G1109" s="165">
        <f t="shared" si="34"/>
        <v>1.4979</v>
      </c>
      <c r="H1109" s="164">
        <v>1.2</v>
      </c>
      <c r="I1109" s="167">
        <f t="shared" si="35"/>
        <v>1.79748</v>
      </c>
      <c r="J1109" s="168" t="s">
        <v>1227</v>
      </c>
      <c r="K1109" s="169" t="s">
        <v>1229</v>
      </c>
      <c r="L1109" s="170"/>
    </row>
    <row r="1110" spans="1:12" ht="11.25" customHeight="1">
      <c r="A1110" s="151" t="s">
        <v>62</v>
      </c>
      <c r="B1110" s="151" t="s">
        <v>1823</v>
      </c>
      <c r="C1110" s="171">
        <v>5.39</v>
      </c>
      <c r="D1110" s="172">
        <v>2.0518000000000001</v>
      </c>
      <c r="E1110" s="172">
        <v>2.0518000000000001</v>
      </c>
      <c r="F1110" s="173">
        <v>1</v>
      </c>
      <c r="G1110" s="172">
        <f t="shared" si="34"/>
        <v>2.0518000000000001</v>
      </c>
      <c r="H1110" s="171">
        <v>1.2</v>
      </c>
      <c r="I1110" s="174">
        <f t="shared" si="35"/>
        <v>2.4621599999999999</v>
      </c>
      <c r="J1110" s="175" t="s">
        <v>1227</v>
      </c>
      <c r="K1110" s="176" t="s">
        <v>1229</v>
      </c>
      <c r="L1110" s="170"/>
    </row>
    <row r="1111" spans="1:12" ht="11.25" customHeight="1">
      <c r="A1111" s="151" t="s">
        <v>63</v>
      </c>
      <c r="B1111" s="151" t="s">
        <v>1823</v>
      </c>
      <c r="C1111" s="171">
        <v>10.52</v>
      </c>
      <c r="D1111" s="172">
        <v>3.2528999999999999</v>
      </c>
      <c r="E1111" s="172">
        <v>3.2528999999999999</v>
      </c>
      <c r="F1111" s="173">
        <v>1</v>
      </c>
      <c r="G1111" s="172">
        <f t="shared" si="34"/>
        <v>3.2528999999999999</v>
      </c>
      <c r="H1111" s="171">
        <v>1.2</v>
      </c>
      <c r="I1111" s="174">
        <f t="shared" si="35"/>
        <v>3.9034800000000001</v>
      </c>
      <c r="J1111" s="175" t="s">
        <v>1227</v>
      </c>
      <c r="K1111" s="176" t="s">
        <v>1229</v>
      </c>
      <c r="L1111" s="170"/>
    </row>
    <row r="1112" spans="1:12" ht="11.25" customHeight="1">
      <c r="A1112" s="177" t="s">
        <v>64</v>
      </c>
      <c r="B1112" s="177" t="s">
        <v>1823</v>
      </c>
      <c r="C1112" s="178">
        <v>20.260000000000002</v>
      </c>
      <c r="D1112" s="179">
        <v>6.1275000000000004</v>
      </c>
      <c r="E1112" s="179">
        <v>6.1275000000000004</v>
      </c>
      <c r="F1112" s="180">
        <v>1</v>
      </c>
      <c r="G1112" s="179">
        <f t="shared" si="34"/>
        <v>6.1275000000000004</v>
      </c>
      <c r="H1112" s="178">
        <v>1.2</v>
      </c>
      <c r="I1112" s="181">
        <f t="shared" si="35"/>
        <v>7.3529999999999998</v>
      </c>
      <c r="J1112" s="182" t="s">
        <v>1227</v>
      </c>
      <c r="K1112" s="183" t="s">
        <v>1229</v>
      </c>
      <c r="L1112" s="170"/>
    </row>
    <row r="1113" spans="1:12" ht="11.25" customHeight="1">
      <c r="A1113" s="163" t="s">
        <v>65</v>
      </c>
      <c r="B1113" s="163" t="s">
        <v>1824</v>
      </c>
      <c r="C1113" s="164">
        <v>2.2999999999999998</v>
      </c>
      <c r="D1113" s="165">
        <v>1.1639999999999999</v>
      </c>
      <c r="E1113" s="165">
        <v>1.1639999999999999</v>
      </c>
      <c r="F1113" s="166">
        <v>1</v>
      </c>
      <c r="G1113" s="165">
        <f t="shared" si="34"/>
        <v>1.1639999999999999</v>
      </c>
      <c r="H1113" s="164">
        <v>1.2</v>
      </c>
      <c r="I1113" s="167">
        <f t="shared" si="35"/>
        <v>1.3968</v>
      </c>
      <c r="J1113" s="168" t="s">
        <v>1227</v>
      </c>
      <c r="K1113" s="169" t="s">
        <v>1229</v>
      </c>
      <c r="L1113" s="170"/>
    </row>
    <row r="1114" spans="1:12" ht="11.25" customHeight="1">
      <c r="A1114" s="151" t="s">
        <v>66</v>
      </c>
      <c r="B1114" s="151" t="s">
        <v>1824</v>
      </c>
      <c r="C1114" s="171">
        <v>4.9800000000000004</v>
      </c>
      <c r="D1114" s="172">
        <v>1.5301</v>
      </c>
      <c r="E1114" s="172">
        <v>1.5301</v>
      </c>
      <c r="F1114" s="173">
        <v>1</v>
      </c>
      <c r="G1114" s="172">
        <f t="shared" si="34"/>
        <v>1.5301</v>
      </c>
      <c r="H1114" s="171">
        <v>1.2</v>
      </c>
      <c r="I1114" s="174">
        <f t="shared" si="35"/>
        <v>1.83612</v>
      </c>
      <c r="J1114" s="175" t="s">
        <v>1227</v>
      </c>
      <c r="K1114" s="176" t="s">
        <v>1229</v>
      </c>
      <c r="L1114" s="170"/>
    </row>
    <row r="1115" spans="1:12" ht="11.25" customHeight="1">
      <c r="A1115" s="151" t="s">
        <v>67</v>
      </c>
      <c r="B1115" s="151" t="s">
        <v>1824</v>
      </c>
      <c r="C1115" s="171">
        <v>9.56</v>
      </c>
      <c r="D1115" s="172">
        <v>2.3852000000000002</v>
      </c>
      <c r="E1115" s="172">
        <v>2.3852000000000002</v>
      </c>
      <c r="F1115" s="173">
        <v>1</v>
      </c>
      <c r="G1115" s="172">
        <f t="shared" si="34"/>
        <v>2.3852000000000002</v>
      </c>
      <c r="H1115" s="171">
        <v>1.2</v>
      </c>
      <c r="I1115" s="174">
        <f t="shared" si="35"/>
        <v>2.8622399999999999</v>
      </c>
      <c r="J1115" s="175" t="s">
        <v>1227</v>
      </c>
      <c r="K1115" s="176" t="s">
        <v>1229</v>
      </c>
      <c r="L1115" s="170"/>
    </row>
    <row r="1116" spans="1:12" ht="11.25" customHeight="1">
      <c r="A1116" s="177" t="s">
        <v>68</v>
      </c>
      <c r="B1116" s="177" t="s">
        <v>1824</v>
      </c>
      <c r="C1116" s="178">
        <v>20.100000000000001</v>
      </c>
      <c r="D1116" s="179">
        <v>4.9531000000000001</v>
      </c>
      <c r="E1116" s="179">
        <v>4.9531000000000001</v>
      </c>
      <c r="F1116" s="180">
        <v>1</v>
      </c>
      <c r="G1116" s="179">
        <f t="shared" si="34"/>
        <v>4.9531000000000001</v>
      </c>
      <c r="H1116" s="178">
        <v>1.2</v>
      </c>
      <c r="I1116" s="181">
        <f t="shared" si="35"/>
        <v>5.9437199999999999</v>
      </c>
      <c r="J1116" s="182" t="s">
        <v>1227</v>
      </c>
      <c r="K1116" s="183" t="s">
        <v>1229</v>
      </c>
      <c r="L1116" s="170"/>
    </row>
    <row r="1117" spans="1:12" ht="11.25" customHeight="1">
      <c r="A1117" s="163" t="s">
        <v>69</v>
      </c>
      <c r="B1117" s="163" t="s">
        <v>1577</v>
      </c>
      <c r="C1117" s="164">
        <v>4.7300000000000004</v>
      </c>
      <c r="D1117" s="165">
        <v>0.99370000000000003</v>
      </c>
      <c r="E1117" s="165">
        <v>0.99370000000000003</v>
      </c>
      <c r="F1117" s="166">
        <v>1</v>
      </c>
      <c r="G1117" s="165">
        <f t="shared" si="34"/>
        <v>0.99370000000000003</v>
      </c>
      <c r="H1117" s="164">
        <v>1.2</v>
      </c>
      <c r="I1117" s="167">
        <f t="shared" si="35"/>
        <v>1.1924399999999999</v>
      </c>
      <c r="J1117" s="168" t="s">
        <v>1227</v>
      </c>
      <c r="K1117" s="169" t="s">
        <v>1229</v>
      </c>
      <c r="L1117" s="170"/>
    </row>
    <row r="1118" spans="1:12" ht="11.25" customHeight="1">
      <c r="A1118" s="151" t="s">
        <v>70</v>
      </c>
      <c r="B1118" s="151" t="s">
        <v>1577</v>
      </c>
      <c r="C1118" s="171">
        <v>8.9</v>
      </c>
      <c r="D1118" s="172">
        <v>1.7588999999999999</v>
      </c>
      <c r="E1118" s="172">
        <v>1.7588999999999999</v>
      </c>
      <c r="F1118" s="173">
        <v>1</v>
      </c>
      <c r="G1118" s="172">
        <f t="shared" si="34"/>
        <v>1.7588999999999999</v>
      </c>
      <c r="H1118" s="171">
        <v>1.2</v>
      </c>
      <c r="I1118" s="174">
        <f t="shared" si="35"/>
        <v>2.1106799999999999</v>
      </c>
      <c r="J1118" s="175" t="s">
        <v>1227</v>
      </c>
      <c r="K1118" s="176" t="s">
        <v>1229</v>
      </c>
      <c r="L1118" s="170"/>
    </row>
    <row r="1119" spans="1:12" ht="11.25" customHeight="1">
      <c r="A1119" s="151" t="s">
        <v>71</v>
      </c>
      <c r="B1119" s="151" t="s">
        <v>1577</v>
      </c>
      <c r="C1119" s="171">
        <v>15.26</v>
      </c>
      <c r="D1119" s="172">
        <v>2.9771000000000001</v>
      </c>
      <c r="E1119" s="172">
        <v>2.9771000000000001</v>
      </c>
      <c r="F1119" s="173">
        <v>1</v>
      </c>
      <c r="G1119" s="172">
        <f t="shared" si="34"/>
        <v>2.9771000000000001</v>
      </c>
      <c r="H1119" s="171">
        <v>1.2</v>
      </c>
      <c r="I1119" s="174">
        <f t="shared" si="35"/>
        <v>3.5725199999999999</v>
      </c>
      <c r="J1119" s="175" t="s">
        <v>1227</v>
      </c>
      <c r="K1119" s="176" t="s">
        <v>1229</v>
      </c>
      <c r="L1119" s="170"/>
    </row>
    <row r="1120" spans="1:12" ht="11.25" customHeight="1">
      <c r="A1120" s="177" t="s">
        <v>72</v>
      </c>
      <c r="B1120" s="177" t="s">
        <v>1577</v>
      </c>
      <c r="C1120" s="178">
        <v>21.05</v>
      </c>
      <c r="D1120" s="179">
        <v>5.2123999999999997</v>
      </c>
      <c r="E1120" s="179">
        <v>5.2123999999999997</v>
      </c>
      <c r="F1120" s="180">
        <v>1</v>
      </c>
      <c r="G1120" s="179">
        <f t="shared" si="34"/>
        <v>5.2123999999999997</v>
      </c>
      <c r="H1120" s="178">
        <v>1.2</v>
      </c>
      <c r="I1120" s="181">
        <f t="shared" si="35"/>
        <v>6.25488</v>
      </c>
      <c r="J1120" s="182" t="s">
        <v>1227</v>
      </c>
      <c r="K1120" s="183" t="s">
        <v>1229</v>
      </c>
      <c r="L1120" s="170"/>
    </row>
    <row r="1121" spans="1:12" ht="11.25" customHeight="1">
      <c r="A1121" s="163" t="s">
        <v>73</v>
      </c>
      <c r="B1121" s="163" t="s">
        <v>1825</v>
      </c>
      <c r="C1121" s="164">
        <v>3.5</v>
      </c>
      <c r="D1121" s="165">
        <v>0.83260000000000001</v>
      </c>
      <c r="E1121" s="165">
        <v>0.83260000000000001</v>
      </c>
      <c r="F1121" s="166">
        <v>1</v>
      </c>
      <c r="G1121" s="165">
        <f t="shared" si="34"/>
        <v>0.83260000000000001</v>
      </c>
      <c r="H1121" s="164">
        <v>1.2</v>
      </c>
      <c r="I1121" s="167">
        <f t="shared" si="35"/>
        <v>0.99912000000000001</v>
      </c>
      <c r="J1121" s="168" t="s">
        <v>1227</v>
      </c>
      <c r="K1121" s="169" t="s">
        <v>1229</v>
      </c>
      <c r="L1121" s="170"/>
    </row>
    <row r="1122" spans="1:12" ht="11.25" customHeight="1">
      <c r="A1122" s="151" t="s">
        <v>74</v>
      </c>
      <c r="B1122" s="151" t="s">
        <v>1825</v>
      </c>
      <c r="C1122" s="171">
        <v>5.2</v>
      </c>
      <c r="D1122" s="172">
        <v>1.1529</v>
      </c>
      <c r="E1122" s="172">
        <v>1.1529</v>
      </c>
      <c r="F1122" s="173">
        <v>1</v>
      </c>
      <c r="G1122" s="172">
        <f t="shared" si="34"/>
        <v>1.1529</v>
      </c>
      <c r="H1122" s="171">
        <v>1.2</v>
      </c>
      <c r="I1122" s="174">
        <f t="shared" si="35"/>
        <v>1.38348</v>
      </c>
      <c r="J1122" s="175" t="s">
        <v>1227</v>
      </c>
      <c r="K1122" s="176" t="s">
        <v>1229</v>
      </c>
      <c r="L1122" s="170"/>
    </row>
    <row r="1123" spans="1:12" ht="11.25" customHeight="1">
      <c r="A1123" s="151" t="s">
        <v>75</v>
      </c>
      <c r="B1123" s="151" t="s">
        <v>1825</v>
      </c>
      <c r="C1123" s="171">
        <v>8.43</v>
      </c>
      <c r="D1123" s="172">
        <v>1.7396</v>
      </c>
      <c r="E1123" s="172">
        <v>1.7396</v>
      </c>
      <c r="F1123" s="173">
        <v>1</v>
      </c>
      <c r="G1123" s="172">
        <f t="shared" si="34"/>
        <v>1.7396</v>
      </c>
      <c r="H1123" s="171">
        <v>1.2</v>
      </c>
      <c r="I1123" s="174">
        <f t="shared" si="35"/>
        <v>2.08752</v>
      </c>
      <c r="J1123" s="175" t="s">
        <v>1227</v>
      </c>
      <c r="K1123" s="176" t="s">
        <v>1229</v>
      </c>
      <c r="L1123" s="170"/>
    </row>
    <row r="1124" spans="1:12" ht="11.25" customHeight="1">
      <c r="A1124" s="177" t="s">
        <v>76</v>
      </c>
      <c r="B1124" s="177" t="s">
        <v>1825</v>
      </c>
      <c r="C1124" s="178">
        <v>13.82</v>
      </c>
      <c r="D1124" s="179">
        <v>3.0752999999999999</v>
      </c>
      <c r="E1124" s="179">
        <v>3.0752999999999999</v>
      </c>
      <c r="F1124" s="180">
        <v>1</v>
      </c>
      <c r="G1124" s="179">
        <f t="shared" si="34"/>
        <v>3.0752999999999999</v>
      </c>
      <c r="H1124" s="178">
        <v>1.2</v>
      </c>
      <c r="I1124" s="181">
        <f t="shared" si="35"/>
        <v>3.6903600000000001</v>
      </c>
      <c r="J1124" s="182" t="s">
        <v>1227</v>
      </c>
      <c r="K1124" s="183" t="s">
        <v>1229</v>
      </c>
      <c r="L1124" s="170"/>
    </row>
    <row r="1125" spans="1:12" ht="11.25" customHeight="1">
      <c r="A1125" s="163" t="s">
        <v>77</v>
      </c>
      <c r="B1125" s="163" t="s">
        <v>1578</v>
      </c>
      <c r="C1125" s="164">
        <v>3.78</v>
      </c>
      <c r="D1125" s="165">
        <v>0.65529999999999999</v>
      </c>
      <c r="E1125" s="165">
        <v>0.65529999999999999</v>
      </c>
      <c r="F1125" s="166">
        <v>1</v>
      </c>
      <c r="G1125" s="165">
        <f t="shared" si="34"/>
        <v>0.65529999999999999</v>
      </c>
      <c r="H1125" s="164">
        <v>1.2</v>
      </c>
      <c r="I1125" s="167">
        <f t="shared" si="35"/>
        <v>0.78635999999999995</v>
      </c>
      <c r="J1125" s="168" t="s">
        <v>1227</v>
      </c>
      <c r="K1125" s="169" t="s">
        <v>1229</v>
      </c>
      <c r="L1125" s="170"/>
    </row>
    <row r="1126" spans="1:12" ht="11.25" customHeight="1">
      <c r="A1126" s="151" t="s">
        <v>78</v>
      </c>
      <c r="B1126" s="151" t="s">
        <v>1578</v>
      </c>
      <c r="C1126" s="171">
        <v>5.89</v>
      </c>
      <c r="D1126" s="172">
        <v>1.3307</v>
      </c>
      <c r="E1126" s="172">
        <v>1.3307</v>
      </c>
      <c r="F1126" s="173">
        <v>1</v>
      </c>
      <c r="G1126" s="172">
        <f t="shared" si="34"/>
        <v>1.3307</v>
      </c>
      <c r="H1126" s="171">
        <v>1.2</v>
      </c>
      <c r="I1126" s="174">
        <f t="shared" si="35"/>
        <v>1.59684</v>
      </c>
      <c r="J1126" s="175" t="s">
        <v>1227</v>
      </c>
      <c r="K1126" s="176" t="s">
        <v>1229</v>
      </c>
      <c r="L1126" s="170"/>
    </row>
    <row r="1127" spans="1:12" ht="11.25" customHeight="1">
      <c r="A1127" s="151" t="s">
        <v>79</v>
      </c>
      <c r="B1127" s="151" t="s">
        <v>1578</v>
      </c>
      <c r="C1127" s="171">
        <v>9.43</v>
      </c>
      <c r="D1127" s="172">
        <v>2.1667000000000001</v>
      </c>
      <c r="E1127" s="172">
        <v>2.1667000000000001</v>
      </c>
      <c r="F1127" s="173">
        <v>1</v>
      </c>
      <c r="G1127" s="172">
        <f t="shared" si="34"/>
        <v>2.1667000000000001</v>
      </c>
      <c r="H1127" s="171">
        <v>1.2</v>
      </c>
      <c r="I1127" s="174">
        <f t="shared" si="35"/>
        <v>2.6000399999999999</v>
      </c>
      <c r="J1127" s="175" t="s">
        <v>1227</v>
      </c>
      <c r="K1127" s="176" t="s">
        <v>1229</v>
      </c>
      <c r="L1127" s="170"/>
    </row>
    <row r="1128" spans="1:12" ht="11.25" customHeight="1">
      <c r="A1128" s="177" t="s">
        <v>80</v>
      </c>
      <c r="B1128" s="177" t="s">
        <v>1578</v>
      </c>
      <c r="C1128" s="178">
        <v>13.14</v>
      </c>
      <c r="D1128" s="179">
        <v>2.7688999999999999</v>
      </c>
      <c r="E1128" s="179">
        <v>2.7688999999999999</v>
      </c>
      <c r="F1128" s="180">
        <v>1</v>
      </c>
      <c r="G1128" s="179">
        <f t="shared" si="34"/>
        <v>2.7688999999999999</v>
      </c>
      <c r="H1128" s="178">
        <v>1.2</v>
      </c>
      <c r="I1128" s="181">
        <f t="shared" si="35"/>
        <v>3.3226800000000001</v>
      </c>
      <c r="J1128" s="182" t="s">
        <v>1227</v>
      </c>
      <c r="K1128" s="183" t="s">
        <v>1229</v>
      </c>
      <c r="L1128" s="170"/>
    </row>
    <row r="1129" spans="1:12" ht="11.25" customHeight="1">
      <c r="A1129" s="163" t="s">
        <v>81</v>
      </c>
      <c r="B1129" s="163" t="s">
        <v>1826</v>
      </c>
      <c r="C1129" s="164">
        <v>2.46</v>
      </c>
      <c r="D1129" s="165">
        <v>0.57240000000000002</v>
      </c>
      <c r="E1129" s="165">
        <v>0.57240000000000002</v>
      </c>
      <c r="F1129" s="166">
        <v>1</v>
      </c>
      <c r="G1129" s="165">
        <f t="shared" si="34"/>
        <v>0.57240000000000002</v>
      </c>
      <c r="H1129" s="164">
        <v>1.2</v>
      </c>
      <c r="I1129" s="167">
        <f t="shared" si="35"/>
        <v>0.68688000000000005</v>
      </c>
      <c r="J1129" s="168" t="s">
        <v>1227</v>
      </c>
      <c r="K1129" s="169" t="s">
        <v>1229</v>
      </c>
      <c r="L1129" s="170"/>
    </row>
    <row r="1130" spans="1:12" ht="11.25" customHeight="1">
      <c r="A1130" s="151" t="s">
        <v>82</v>
      </c>
      <c r="B1130" s="151" t="s">
        <v>1826</v>
      </c>
      <c r="C1130" s="171">
        <v>3.88</v>
      </c>
      <c r="D1130" s="172">
        <v>0.78380000000000005</v>
      </c>
      <c r="E1130" s="172">
        <v>0.78380000000000005</v>
      </c>
      <c r="F1130" s="173">
        <v>1</v>
      </c>
      <c r="G1130" s="172">
        <f t="shared" si="34"/>
        <v>0.78380000000000005</v>
      </c>
      <c r="H1130" s="171">
        <v>1.2</v>
      </c>
      <c r="I1130" s="174">
        <f t="shared" si="35"/>
        <v>0.94055999999999995</v>
      </c>
      <c r="J1130" s="175" t="s">
        <v>1227</v>
      </c>
      <c r="K1130" s="176" t="s">
        <v>1229</v>
      </c>
      <c r="L1130" s="170"/>
    </row>
    <row r="1131" spans="1:12" ht="11.25" customHeight="1">
      <c r="A1131" s="151" t="s">
        <v>83</v>
      </c>
      <c r="B1131" s="151" t="s">
        <v>1826</v>
      </c>
      <c r="C1131" s="171">
        <v>6.22</v>
      </c>
      <c r="D1131" s="172">
        <v>1.1588000000000001</v>
      </c>
      <c r="E1131" s="172">
        <v>1.1588000000000001</v>
      </c>
      <c r="F1131" s="173">
        <v>1</v>
      </c>
      <c r="G1131" s="172">
        <f t="shared" si="34"/>
        <v>1.1588000000000001</v>
      </c>
      <c r="H1131" s="171">
        <v>1.2</v>
      </c>
      <c r="I1131" s="174">
        <f t="shared" si="35"/>
        <v>1.39056</v>
      </c>
      <c r="J1131" s="175" t="s">
        <v>1227</v>
      </c>
      <c r="K1131" s="176" t="s">
        <v>1229</v>
      </c>
      <c r="L1131" s="170"/>
    </row>
    <row r="1132" spans="1:12" ht="11.25" customHeight="1">
      <c r="A1132" s="177" t="s">
        <v>84</v>
      </c>
      <c r="B1132" s="177" t="s">
        <v>1826</v>
      </c>
      <c r="C1132" s="178">
        <v>9.85</v>
      </c>
      <c r="D1132" s="179">
        <v>1.9064000000000001</v>
      </c>
      <c r="E1132" s="179">
        <v>1.9064000000000001</v>
      </c>
      <c r="F1132" s="180">
        <v>1</v>
      </c>
      <c r="G1132" s="179">
        <f t="shared" si="34"/>
        <v>1.9064000000000001</v>
      </c>
      <c r="H1132" s="178">
        <v>1.2</v>
      </c>
      <c r="I1132" s="181">
        <f t="shared" si="35"/>
        <v>2.2876799999999999</v>
      </c>
      <c r="J1132" s="182" t="s">
        <v>1227</v>
      </c>
      <c r="K1132" s="183" t="s">
        <v>1229</v>
      </c>
      <c r="L1132" s="170"/>
    </row>
    <row r="1133" spans="1:12" ht="11.25" customHeight="1">
      <c r="A1133" s="163" t="s">
        <v>1363</v>
      </c>
      <c r="B1133" s="163" t="s">
        <v>1579</v>
      </c>
      <c r="C1133" s="164">
        <v>3.66</v>
      </c>
      <c r="D1133" s="165">
        <v>0.67600000000000005</v>
      </c>
      <c r="E1133" s="165">
        <v>0.67600000000000005</v>
      </c>
      <c r="F1133" s="166">
        <v>1</v>
      </c>
      <c r="G1133" s="165">
        <f t="shared" si="34"/>
        <v>0.67600000000000005</v>
      </c>
      <c r="H1133" s="164">
        <v>1.2</v>
      </c>
      <c r="I1133" s="167">
        <f t="shared" si="35"/>
        <v>0.81120000000000003</v>
      </c>
      <c r="J1133" s="168" t="s">
        <v>1227</v>
      </c>
      <c r="K1133" s="169" t="s">
        <v>1229</v>
      </c>
      <c r="L1133" s="170"/>
    </row>
    <row r="1134" spans="1:12" ht="11.25" customHeight="1">
      <c r="A1134" s="151" t="s">
        <v>1364</v>
      </c>
      <c r="B1134" s="151" t="s">
        <v>1579</v>
      </c>
      <c r="C1134" s="171">
        <v>5.62</v>
      </c>
      <c r="D1134" s="172">
        <v>0.97819999999999996</v>
      </c>
      <c r="E1134" s="172">
        <v>0.97819999999999996</v>
      </c>
      <c r="F1134" s="173">
        <v>1</v>
      </c>
      <c r="G1134" s="172">
        <f t="shared" si="34"/>
        <v>0.97819999999999996</v>
      </c>
      <c r="H1134" s="171">
        <v>1.2</v>
      </c>
      <c r="I1134" s="174">
        <f t="shared" si="35"/>
        <v>1.17384</v>
      </c>
      <c r="J1134" s="175" t="s">
        <v>1227</v>
      </c>
      <c r="K1134" s="176" t="s">
        <v>1229</v>
      </c>
      <c r="L1134" s="170"/>
    </row>
    <row r="1135" spans="1:12" ht="11.25" customHeight="1">
      <c r="A1135" s="151" t="s">
        <v>1365</v>
      </c>
      <c r="B1135" s="151" t="s">
        <v>1579</v>
      </c>
      <c r="C1135" s="171">
        <v>11.48</v>
      </c>
      <c r="D1135" s="172">
        <v>1.9228000000000001</v>
      </c>
      <c r="E1135" s="172">
        <v>1.9228000000000001</v>
      </c>
      <c r="F1135" s="173">
        <v>1</v>
      </c>
      <c r="G1135" s="172">
        <f t="shared" si="34"/>
        <v>1.9228000000000001</v>
      </c>
      <c r="H1135" s="171">
        <v>1.2</v>
      </c>
      <c r="I1135" s="174">
        <f t="shared" si="35"/>
        <v>2.3073600000000001</v>
      </c>
      <c r="J1135" s="175" t="s">
        <v>1227</v>
      </c>
      <c r="K1135" s="176" t="s">
        <v>1229</v>
      </c>
      <c r="L1135" s="170"/>
    </row>
    <row r="1136" spans="1:12" ht="11.25" customHeight="1">
      <c r="A1136" s="177" t="s">
        <v>1366</v>
      </c>
      <c r="B1136" s="177" t="s">
        <v>1579</v>
      </c>
      <c r="C1136" s="178">
        <v>22.56</v>
      </c>
      <c r="D1136" s="179">
        <v>4.5125000000000002</v>
      </c>
      <c r="E1136" s="179">
        <v>4.5125000000000002</v>
      </c>
      <c r="F1136" s="180">
        <v>1</v>
      </c>
      <c r="G1136" s="179">
        <f t="shared" si="34"/>
        <v>4.5125000000000002</v>
      </c>
      <c r="H1136" s="178">
        <v>1.2</v>
      </c>
      <c r="I1136" s="181">
        <f t="shared" si="35"/>
        <v>5.415</v>
      </c>
      <c r="J1136" s="182" t="s">
        <v>1227</v>
      </c>
      <c r="K1136" s="183" t="s">
        <v>1229</v>
      </c>
      <c r="L1136" s="170"/>
    </row>
    <row r="1137" spans="1:12" ht="11.25" customHeight="1">
      <c r="A1137" s="163" t="s">
        <v>1367</v>
      </c>
      <c r="B1137" s="163" t="s">
        <v>1580</v>
      </c>
      <c r="C1137" s="164">
        <v>3.02</v>
      </c>
      <c r="D1137" s="165">
        <v>0.60809999999999997</v>
      </c>
      <c r="E1137" s="165">
        <v>0.60809999999999997</v>
      </c>
      <c r="F1137" s="166">
        <v>1</v>
      </c>
      <c r="G1137" s="165">
        <f t="shared" si="34"/>
        <v>0.60809999999999997</v>
      </c>
      <c r="H1137" s="164">
        <v>1.2</v>
      </c>
      <c r="I1137" s="167">
        <f t="shared" si="35"/>
        <v>0.72972000000000004</v>
      </c>
      <c r="J1137" s="168" t="s">
        <v>1227</v>
      </c>
      <c r="K1137" s="169" t="s">
        <v>1229</v>
      </c>
      <c r="L1137" s="170"/>
    </row>
    <row r="1138" spans="1:12" ht="11.25" customHeight="1">
      <c r="A1138" s="151" t="s">
        <v>1368</v>
      </c>
      <c r="B1138" s="151" t="s">
        <v>1580</v>
      </c>
      <c r="C1138" s="171">
        <v>3.66</v>
      </c>
      <c r="D1138" s="172">
        <v>0.7772</v>
      </c>
      <c r="E1138" s="172">
        <v>0.7772</v>
      </c>
      <c r="F1138" s="173">
        <v>1</v>
      </c>
      <c r="G1138" s="172">
        <f t="shared" si="34"/>
        <v>0.7772</v>
      </c>
      <c r="H1138" s="171">
        <v>1.2</v>
      </c>
      <c r="I1138" s="174">
        <f t="shared" si="35"/>
        <v>0.93264000000000002</v>
      </c>
      <c r="J1138" s="175" t="s">
        <v>1227</v>
      </c>
      <c r="K1138" s="176" t="s">
        <v>1229</v>
      </c>
      <c r="L1138" s="170"/>
    </row>
    <row r="1139" spans="1:12" ht="11.25" customHeight="1">
      <c r="A1139" s="151" t="s">
        <v>1369</v>
      </c>
      <c r="B1139" s="151" t="s">
        <v>1580</v>
      </c>
      <c r="C1139" s="171">
        <v>5.19</v>
      </c>
      <c r="D1139" s="172">
        <v>1.1706000000000001</v>
      </c>
      <c r="E1139" s="172">
        <v>1.1706000000000001</v>
      </c>
      <c r="F1139" s="173">
        <v>1</v>
      </c>
      <c r="G1139" s="172">
        <f t="shared" si="34"/>
        <v>1.1706000000000001</v>
      </c>
      <c r="H1139" s="171">
        <v>1.2</v>
      </c>
      <c r="I1139" s="174">
        <f t="shared" si="35"/>
        <v>1.40472</v>
      </c>
      <c r="J1139" s="175" t="s">
        <v>1227</v>
      </c>
      <c r="K1139" s="176" t="s">
        <v>1229</v>
      </c>
      <c r="L1139" s="170"/>
    </row>
    <row r="1140" spans="1:12" ht="11.25" customHeight="1">
      <c r="A1140" s="177" t="s">
        <v>1370</v>
      </c>
      <c r="B1140" s="177" t="s">
        <v>1580</v>
      </c>
      <c r="C1140" s="178">
        <v>10.53</v>
      </c>
      <c r="D1140" s="179">
        <v>2.1922999999999999</v>
      </c>
      <c r="E1140" s="179">
        <v>2.1922999999999999</v>
      </c>
      <c r="F1140" s="180">
        <v>1</v>
      </c>
      <c r="G1140" s="179">
        <f t="shared" si="34"/>
        <v>2.1922999999999999</v>
      </c>
      <c r="H1140" s="178">
        <v>1.2</v>
      </c>
      <c r="I1140" s="181">
        <f t="shared" si="35"/>
        <v>2.63076</v>
      </c>
      <c r="J1140" s="182" t="s">
        <v>1227</v>
      </c>
      <c r="K1140" s="183" t="s">
        <v>1229</v>
      </c>
      <c r="L1140" s="170"/>
    </row>
    <row r="1141" spans="1:12" ht="11.25" customHeight="1">
      <c r="A1141" s="163" t="s">
        <v>85</v>
      </c>
      <c r="B1141" s="163" t="s">
        <v>1827</v>
      </c>
      <c r="C1141" s="164">
        <v>4.43</v>
      </c>
      <c r="D1141" s="165">
        <v>1.1629</v>
      </c>
      <c r="E1141" s="165">
        <v>1.1629</v>
      </c>
      <c r="F1141" s="166">
        <v>1</v>
      </c>
      <c r="G1141" s="165">
        <f t="shared" si="34"/>
        <v>1.1629</v>
      </c>
      <c r="H1141" s="164">
        <v>1.2</v>
      </c>
      <c r="I1141" s="167">
        <f t="shared" si="35"/>
        <v>1.3954800000000001</v>
      </c>
      <c r="J1141" s="168" t="s">
        <v>1227</v>
      </c>
      <c r="K1141" s="169" t="s">
        <v>1229</v>
      </c>
      <c r="L1141" s="170"/>
    </row>
    <row r="1142" spans="1:12" ht="11.25" customHeight="1">
      <c r="A1142" s="151" t="s">
        <v>86</v>
      </c>
      <c r="B1142" s="151" t="s">
        <v>1827</v>
      </c>
      <c r="C1142" s="171">
        <v>7.34</v>
      </c>
      <c r="D1142" s="172">
        <v>1.7989999999999999</v>
      </c>
      <c r="E1142" s="172">
        <v>1.7989999999999999</v>
      </c>
      <c r="F1142" s="173">
        <v>1</v>
      </c>
      <c r="G1142" s="172">
        <f t="shared" si="34"/>
        <v>1.7989999999999999</v>
      </c>
      <c r="H1142" s="171">
        <v>1.2</v>
      </c>
      <c r="I1142" s="174">
        <f t="shared" si="35"/>
        <v>2.1587999999999998</v>
      </c>
      <c r="J1142" s="175" t="s">
        <v>1227</v>
      </c>
      <c r="K1142" s="176" t="s">
        <v>1229</v>
      </c>
      <c r="L1142" s="170"/>
    </row>
    <row r="1143" spans="1:12" ht="11.25" customHeight="1">
      <c r="A1143" s="151" t="s">
        <v>87</v>
      </c>
      <c r="B1143" s="151" t="s">
        <v>1827</v>
      </c>
      <c r="C1143" s="171">
        <v>11.32</v>
      </c>
      <c r="D1143" s="172">
        <v>2.6867999999999999</v>
      </c>
      <c r="E1143" s="172">
        <v>2.6867999999999999</v>
      </c>
      <c r="F1143" s="173">
        <v>1</v>
      </c>
      <c r="G1143" s="172">
        <f t="shared" si="34"/>
        <v>2.6867999999999999</v>
      </c>
      <c r="H1143" s="171">
        <v>1.2</v>
      </c>
      <c r="I1143" s="174">
        <f t="shared" si="35"/>
        <v>3.2241599999999999</v>
      </c>
      <c r="J1143" s="175" t="s">
        <v>1227</v>
      </c>
      <c r="K1143" s="176" t="s">
        <v>1229</v>
      </c>
      <c r="L1143" s="170"/>
    </row>
    <row r="1144" spans="1:12" ht="11.25" customHeight="1">
      <c r="A1144" s="177" t="s">
        <v>88</v>
      </c>
      <c r="B1144" s="177" t="s">
        <v>1827</v>
      </c>
      <c r="C1144" s="178">
        <v>15.78</v>
      </c>
      <c r="D1144" s="179">
        <v>4.2668999999999997</v>
      </c>
      <c r="E1144" s="179">
        <v>4.2668999999999997</v>
      </c>
      <c r="F1144" s="180">
        <v>1</v>
      </c>
      <c r="G1144" s="179">
        <f t="shared" si="34"/>
        <v>4.2668999999999997</v>
      </c>
      <c r="H1144" s="178">
        <v>1.2</v>
      </c>
      <c r="I1144" s="181">
        <f t="shared" si="35"/>
        <v>5.1202800000000002</v>
      </c>
      <c r="J1144" s="182" t="s">
        <v>1227</v>
      </c>
      <c r="K1144" s="183" t="s">
        <v>1229</v>
      </c>
      <c r="L1144" s="170"/>
    </row>
    <row r="1145" spans="1:12" ht="11.25" customHeight="1">
      <c r="A1145" s="163" t="s">
        <v>89</v>
      </c>
      <c r="B1145" s="163" t="s">
        <v>1828</v>
      </c>
      <c r="C1145" s="164">
        <v>4.0999999999999996</v>
      </c>
      <c r="D1145" s="165">
        <v>1.0023</v>
      </c>
      <c r="E1145" s="165">
        <v>1.0023</v>
      </c>
      <c r="F1145" s="166">
        <v>1</v>
      </c>
      <c r="G1145" s="165">
        <f t="shared" si="34"/>
        <v>1.0023</v>
      </c>
      <c r="H1145" s="164">
        <v>1.2</v>
      </c>
      <c r="I1145" s="167">
        <f t="shared" si="35"/>
        <v>1.2027600000000001</v>
      </c>
      <c r="J1145" s="168" t="s">
        <v>1227</v>
      </c>
      <c r="K1145" s="169" t="s">
        <v>1229</v>
      </c>
      <c r="L1145" s="170"/>
    </row>
    <row r="1146" spans="1:12" ht="11.25" customHeight="1">
      <c r="A1146" s="151" t="s">
        <v>90</v>
      </c>
      <c r="B1146" s="151" t="s">
        <v>1828</v>
      </c>
      <c r="C1146" s="171">
        <v>6.22</v>
      </c>
      <c r="D1146" s="172">
        <v>1.4530000000000001</v>
      </c>
      <c r="E1146" s="172">
        <v>1.4530000000000001</v>
      </c>
      <c r="F1146" s="173">
        <v>1</v>
      </c>
      <c r="G1146" s="172">
        <f t="shared" si="34"/>
        <v>1.4530000000000001</v>
      </c>
      <c r="H1146" s="171">
        <v>1.2</v>
      </c>
      <c r="I1146" s="174">
        <f t="shared" si="35"/>
        <v>1.7436</v>
      </c>
      <c r="J1146" s="175" t="s">
        <v>1227</v>
      </c>
      <c r="K1146" s="176" t="s">
        <v>1229</v>
      </c>
      <c r="L1146" s="170"/>
    </row>
    <row r="1147" spans="1:12" ht="11.25" customHeight="1">
      <c r="A1147" s="151" t="s">
        <v>91</v>
      </c>
      <c r="B1147" s="151" t="s">
        <v>1828</v>
      </c>
      <c r="C1147" s="171">
        <v>10.25</v>
      </c>
      <c r="D1147" s="172">
        <v>2.3079000000000001</v>
      </c>
      <c r="E1147" s="172">
        <v>2.3079000000000001</v>
      </c>
      <c r="F1147" s="173">
        <v>1</v>
      </c>
      <c r="G1147" s="172">
        <f t="shared" si="34"/>
        <v>2.3079000000000001</v>
      </c>
      <c r="H1147" s="171">
        <v>1.2</v>
      </c>
      <c r="I1147" s="174">
        <f t="shared" si="35"/>
        <v>2.7694800000000002</v>
      </c>
      <c r="J1147" s="175" t="s">
        <v>1227</v>
      </c>
      <c r="K1147" s="176" t="s">
        <v>1229</v>
      </c>
      <c r="L1147" s="170"/>
    </row>
    <row r="1148" spans="1:12" ht="11.25" customHeight="1">
      <c r="A1148" s="177" t="s">
        <v>92</v>
      </c>
      <c r="B1148" s="177" t="s">
        <v>1828</v>
      </c>
      <c r="C1148" s="178">
        <v>16.420000000000002</v>
      </c>
      <c r="D1148" s="179">
        <v>4.1250999999999998</v>
      </c>
      <c r="E1148" s="179">
        <v>4.1250999999999998</v>
      </c>
      <c r="F1148" s="180">
        <v>1</v>
      </c>
      <c r="G1148" s="179">
        <f t="shared" si="34"/>
        <v>4.1250999999999998</v>
      </c>
      <c r="H1148" s="178">
        <v>1.2</v>
      </c>
      <c r="I1148" s="181">
        <f t="shared" si="35"/>
        <v>4.9501200000000001</v>
      </c>
      <c r="J1148" s="182" t="s">
        <v>1227</v>
      </c>
      <c r="K1148" s="183" t="s">
        <v>1229</v>
      </c>
      <c r="L1148" s="170"/>
    </row>
    <row r="1149" spans="1:12" ht="11.25" customHeight="1">
      <c r="A1149" s="163" t="s">
        <v>93</v>
      </c>
      <c r="B1149" s="163" t="s">
        <v>1829</v>
      </c>
      <c r="C1149" s="164">
        <v>3.04</v>
      </c>
      <c r="D1149" s="165">
        <v>0.59960000000000002</v>
      </c>
      <c r="E1149" s="165">
        <v>0.59960000000000002</v>
      </c>
      <c r="F1149" s="166">
        <v>1</v>
      </c>
      <c r="G1149" s="165">
        <f t="shared" si="34"/>
        <v>0.59960000000000002</v>
      </c>
      <c r="H1149" s="164">
        <v>1.2</v>
      </c>
      <c r="I1149" s="167">
        <f t="shared" si="35"/>
        <v>0.71952000000000005</v>
      </c>
      <c r="J1149" s="168" t="s">
        <v>1227</v>
      </c>
      <c r="K1149" s="169" t="s">
        <v>1229</v>
      </c>
      <c r="L1149" s="170"/>
    </row>
    <row r="1150" spans="1:12" ht="11.25" customHeight="1">
      <c r="A1150" s="151" t="s">
        <v>94</v>
      </c>
      <c r="B1150" s="151" t="s">
        <v>1829</v>
      </c>
      <c r="C1150" s="171">
        <v>4.3899999999999997</v>
      </c>
      <c r="D1150" s="172">
        <v>0.82120000000000004</v>
      </c>
      <c r="E1150" s="172">
        <v>0.82120000000000004</v>
      </c>
      <c r="F1150" s="173">
        <v>1</v>
      </c>
      <c r="G1150" s="172">
        <f t="shared" si="34"/>
        <v>0.82120000000000004</v>
      </c>
      <c r="H1150" s="171">
        <v>1.2</v>
      </c>
      <c r="I1150" s="174">
        <f t="shared" si="35"/>
        <v>0.98543999999999998</v>
      </c>
      <c r="J1150" s="175" t="s">
        <v>1227</v>
      </c>
      <c r="K1150" s="176" t="s">
        <v>1229</v>
      </c>
      <c r="L1150" s="170"/>
    </row>
    <row r="1151" spans="1:12" ht="11.25" customHeight="1">
      <c r="A1151" s="151" t="s">
        <v>95</v>
      </c>
      <c r="B1151" s="151" t="s">
        <v>1829</v>
      </c>
      <c r="C1151" s="171">
        <v>6.52</v>
      </c>
      <c r="D1151" s="172">
        <v>1.2451000000000001</v>
      </c>
      <c r="E1151" s="172">
        <v>1.2451000000000001</v>
      </c>
      <c r="F1151" s="173">
        <v>1</v>
      </c>
      <c r="G1151" s="172">
        <f t="shared" si="34"/>
        <v>1.2451000000000001</v>
      </c>
      <c r="H1151" s="171">
        <v>1.2</v>
      </c>
      <c r="I1151" s="174">
        <f t="shared" si="35"/>
        <v>1.4941199999999999</v>
      </c>
      <c r="J1151" s="175" t="s">
        <v>1227</v>
      </c>
      <c r="K1151" s="176" t="s">
        <v>1229</v>
      </c>
      <c r="L1151" s="170"/>
    </row>
    <row r="1152" spans="1:12" ht="11.25" customHeight="1">
      <c r="A1152" s="177" t="s">
        <v>96</v>
      </c>
      <c r="B1152" s="177" t="s">
        <v>1829</v>
      </c>
      <c r="C1152" s="178">
        <v>9.7100000000000009</v>
      </c>
      <c r="D1152" s="179">
        <v>2.2671000000000001</v>
      </c>
      <c r="E1152" s="179">
        <v>2.2671000000000001</v>
      </c>
      <c r="F1152" s="180">
        <v>1</v>
      </c>
      <c r="G1152" s="179">
        <f t="shared" si="34"/>
        <v>2.2671000000000001</v>
      </c>
      <c r="H1152" s="178">
        <v>1.2</v>
      </c>
      <c r="I1152" s="181">
        <f t="shared" si="35"/>
        <v>2.72052</v>
      </c>
      <c r="J1152" s="182" t="s">
        <v>1227</v>
      </c>
      <c r="K1152" s="183" t="s">
        <v>1229</v>
      </c>
      <c r="L1152" s="170"/>
    </row>
    <row r="1153" spans="1:12" ht="11.25" customHeight="1">
      <c r="A1153" s="163" t="s">
        <v>97</v>
      </c>
      <c r="B1153" s="163" t="s">
        <v>1830</v>
      </c>
      <c r="C1153" s="164">
        <v>3.25</v>
      </c>
      <c r="D1153" s="165">
        <v>0.55820000000000003</v>
      </c>
      <c r="E1153" s="165">
        <v>0.55820000000000003</v>
      </c>
      <c r="F1153" s="166">
        <v>1</v>
      </c>
      <c r="G1153" s="165">
        <f t="shared" si="34"/>
        <v>0.55820000000000003</v>
      </c>
      <c r="H1153" s="164">
        <v>1.2</v>
      </c>
      <c r="I1153" s="167">
        <f t="shared" si="35"/>
        <v>0.66983999999999999</v>
      </c>
      <c r="J1153" s="168" t="s">
        <v>1227</v>
      </c>
      <c r="K1153" s="169" t="s">
        <v>1229</v>
      </c>
      <c r="L1153" s="170"/>
    </row>
    <row r="1154" spans="1:12" ht="11.25" customHeight="1">
      <c r="A1154" s="151" t="s">
        <v>98</v>
      </c>
      <c r="B1154" s="151" t="s">
        <v>1830</v>
      </c>
      <c r="C1154" s="171">
        <v>4.45</v>
      </c>
      <c r="D1154" s="172">
        <v>0.77470000000000006</v>
      </c>
      <c r="E1154" s="172">
        <v>0.77470000000000006</v>
      </c>
      <c r="F1154" s="173">
        <v>1</v>
      </c>
      <c r="G1154" s="172">
        <f t="shared" si="34"/>
        <v>0.77470000000000006</v>
      </c>
      <c r="H1154" s="171">
        <v>1.2</v>
      </c>
      <c r="I1154" s="174">
        <f t="shared" si="35"/>
        <v>0.92964000000000002</v>
      </c>
      <c r="J1154" s="175" t="s">
        <v>1227</v>
      </c>
      <c r="K1154" s="176" t="s">
        <v>1229</v>
      </c>
      <c r="L1154" s="170"/>
    </row>
    <row r="1155" spans="1:12" ht="11.25" customHeight="1">
      <c r="A1155" s="151" t="s">
        <v>99</v>
      </c>
      <c r="B1155" s="151" t="s">
        <v>1830</v>
      </c>
      <c r="C1155" s="171">
        <v>7.04</v>
      </c>
      <c r="D1155" s="172">
        <v>1.274</v>
      </c>
      <c r="E1155" s="172">
        <v>1.274</v>
      </c>
      <c r="F1155" s="173">
        <v>1</v>
      </c>
      <c r="G1155" s="172">
        <f t="shared" si="34"/>
        <v>1.274</v>
      </c>
      <c r="H1155" s="171">
        <v>1.2</v>
      </c>
      <c r="I1155" s="174">
        <f t="shared" si="35"/>
        <v>1.5287999999999999</v>
      </c>
      <c r="J1155" s="175" t="s">
        <v>1227</v>
      </c>
      <c r="K1155" s="176" t="s">
        <v>1229</v>
      </c>
      <c r="L1155" s="170"/>
    </row>
    <row r="1156" spans="1:12" ht="11.25" customHeight="1">
      <c r="A1156" s="177" t="s">
        <v>100</v>
      </c>
      <c r="B1156" s="177" t="s">
        <v>1830</v>
      </c>
      <c r="C1156" s="178">
        <v>10.86</v>
      </c>
      <c r="D1156" s="179">
        <v>2.2288000000000001</v>
      </c>
      <c r="E1156" s="179">
        <v>2.2288000000000001</v>
      </c>
      <c r="F1156" s="180">
        <v>1</v>
      </c>
      <c r="G1156" s="179">
        <f t="shared" si="34"/>
        <v>2.2288000000000001</v>
      </c>
      <c r="H1156" s="178">
        <v>1.2</v>
      </c>
      <c r="I1156" s="181">
        <f t="shared" si="35"/>
        <v>2.67456</v>
      </c>
      <c r="J1156" s="182" t="s">
        <v>1227</v>
      </c>
      <c r="K1156" s="183" t="s">
        <v>1229</v>
      </c>
      <c r="L1156" s="170"/>
    </row>
    <row r="1157" spans="1:12" ht="11.25" customHeight="1">
      <c r="A1157" s="163" t="s">
        <v>101</v>
      </c>
      <c r="B1157" s="163" t="s">
        <v>1831</v>
      </c>
      <c r="C1157" s="164">
        <v>2.2000000000000002</v>
      </c>
      <c r="D1157" s="165">
        <v>0.3916</v>
      </c>
      <c r="E1157" s="165">
        <v>0.3916</v>
      </c>
      <c r="F1157" s="166">
        <v>1</v>
      </c>
      <c r="G1157" s="165">
        <f t="shared" si="34"/>
        <v>0.3916</v>
      </c>
      <c r="H1157" s="164">
        <v>1.2</v>
      </c>
      <c r="I1157" s="167">
        <f t="shared" si="35"/>
        <v>0.46992</v>
      </c>
      <c r="J1157" s="168" t="s">
        <v>1227</v>
      </c>
      <c r="K1157" s="169" t="s">
        <v>1229</v>
      </c>
      <c r="L1157" s="170"/>
    </row>
    <row r="1158" spans="1:12" ht="11.25" customHeight="1">
      <c r="A1158" s="151" t="s">
        <v>102</v>
      </c>
      <c r="B1158" s="151" t="s">
        <v>1831</v>
      </c>
      <c r="C1158" s="171">
        <v>2.78</v>
      </c>
      <c r="D1158" s="172">
        <v>0.54910000000000003</v>
      </c>
      <c r="E1158" s="172">
        <v>0.54910000000000003</v>
      </c>
      <c r="F1158" s="173">
        <v>1</v>
      </c>
      <c r="G1158" s="172">
        <f t="shared" si="34"/>
        <v>0.54910000000000003</v>
      </c>
      <c r="H1158" s="171">
        <v>1.2</v>
      </c>
      <c r="I1158" s="174">
        <f t="shared" si="35"/>
        <v>0.65891999999999995</v>
      </c>
      <c r="J1158" s="175" t="s">
        <v>1227</v>
      </c>
      <c r="K1158" s="176" t="s">
        <v>1229</v>
      </c>
      <c r="L1158" s="170"/>
    </row>
    <row r="1159" spans="1:12" ht="11.25" customHeight="1">
      <c r="A1159" s="151" t="s">
        <v>103</v>
      </c>
      <c r="B1159" s="151" t="s">
        <v>1831</v>
      </c>
      <c r="C1159" s="171">
        <v>3.79</v>
      </c>
      <c r="D1159" s="172">
        <v>0.74519999999999997</v>
      </c>
      <c r="E1159" s="172">
        <v>0.74519999999999997</v>
      </c>
      <c r="F1159" s="173">
        <v>1</v>
      </c>
      <c r="G1159" s="172">
        <f t="shared" si="34"/>
        <v>0.74519999999999997</v>
      </c>
      <c r="H1159" s="171">
        <v>1.2</v>
      </c>
      <c r="I1159" s="174">
        <f t="shared" si="35"/>
        <v>0.89424000000000003</v>
      </c>
      <c r="J1159" s="175" t="s">
        <v>1227</v>
      </c>
      <c r="K1159" s="176" t="s">
        <v>1229</v>
      </c>
      <c r="L1159" s="170"/>
    </row>
    <row r="1160" spans="1:12" ht="11.25" customHeight="1">
      <c r="A1160" s="177" t="s">
        <v>104</v>
      </c>
      <c r="B1160" s="177" t="s">
        <v>1831</v>
      </c>
      <c r="C1160" s="178">
        <v>5.53</v>
      </c>
      <c r="D1160" s="179">
        <v>1.0311999999999999</v>
      </c>
      <c r="E1160" s="179">
        <v>1.0311999999999999</v>
      </c>
      <c r="F1160" s="180">
        <v>1</v>
      </c>
      <c r="G1160" s="179">
        <f t="shared" si="34"/>
        <v>1.0311999999999999</v>
      </c>
      <c r="H1160" s="178">
        <v>1.2</v>
      </c>
      <c r="I1160" s="181">
        <f t="shared" si="35"/>
        <v>1.2374400000000001</v>
      </c>
      <c r="J1160" s="182" t="s">
        <v>1227</v>
      </c>
      <c r="K1160" s="183" t="s">
        <v>1229</v>
      </c>
      <c r="L1160" s="170"/>
    </row>
    <row r="1161" spans="1:12" ht="11.25" customHeight="1">
      <c r="A1161" s="163" t="s">
        <v>105</v>
      </c>
      <c r="B1161" s="163" t="s">
        <v>1581</v>
      </c>
      <c r="C1161" s="164">
        <v>2.0099999999999998</v>
      </c>
      <c r="D1161" s="165">
        <v>0.36059999999999998</v>
      </c>
      <c r="E1161" s="165">
        <v>0.36059999999999998</v>
      </c>
      <c r="F1161" s="166">
        <v>1</v>
      </c>
      <c r="G1161" s="165">
        <f t="shared" si="34"/>
        <v>0.36059999999999998</v>
      </c>
      <c r="H1161" s="164">
        <v>1.2</v>
      </c>
      <c r="I1161" s="167">
        <f t="shared" si="35"/>
        <v>0.43271999999999999</v>
      </c>
      <c r="J1161" s="168" t="s">
        <v>1227</v>
      </c>
      <c r="K1161" s="169" t="s">
        <v>1229</v>
      </c>
      <c r="L1161" s="170"/>
    </row>
    <row r="1162" spans="1:12" ht="11.25" customHeight="1">
      <c r="A1162" s="151" t="s">
        <v>106</v>
      </c>
      <c r="B1162" s="151" t="s">
        <v>1581</v>
      </c>
      <c r="C1162" s="171">
        <v>2.87</v>
      </c>
      <c r="D1162" s="172">
        <v>0.52990000000000004</v>
      </c>
      <c r="E1162" s="172">
        <v>0.52990000000000004</v>
      </c>
      <c r="F1162" s="173">
        <v>1</v>
      </c>
      <c r="G1162" s="172">
        <f t="shared" si="34"/>
        <v>0.52990000000000004</v>
      </c>
      <c r="H1162" s="171">
        <v>1.2</v>
      </c>
      <c r="I1162" s="174">
        <f t="shared" si="35"/>
        <v>0.63588</v>
      </c>
      <c r="J1162" s="175" t="s">
        <v>1227</v>
      </c>
      <c r="K1162" s="176" t="s">
        <v>1229</v>
      </c>
      <c r="L1162" s="170"/>
    </row>
    <row r="1163" spans="1:12" ht="11.25" customHeight="1">
      <c r="A1163" s="151" t="s">
        <v>107</v>
      </c>
      <c r="B1163" s="151" t="s">
        <v>1581</v>
      </c>
      <c r="C1163" s="171">
        <v>4.67</v>
      </c>
      <c r="D1163" s="172">
        <v>0.82450000000000001</v>
      </c>
      <c r="E1163" s="172">
        <v>0.82450000000000001</v>
      </c>
      <c r="F1163" s="173">
        <v>1</v>
      </c>
      <c r="G1163" s="172">
        <f t="shared" si="34"/>
        <v>0.82450000000000001</v>
      </c>
      <c r="H1163" s="171">
        <v>1.2</v>
      </c>
      <c r="I1163" s="174">
        <f t="shared" si="35"/>
        <v>0.98939999999999995</v>
      </c>
      <c r="J1163" s="175" t="s">
        <v>1227</v>
      </c>
      <c r="K1163" s="176" t="s">
        <v>1229</v>
      </c>
      <c r="L1163" s="170"/>
    </row>
    <row r="1164" spans="1:12" ht="11.25" customHeight="1">
      <c r="A1164" s="177" t="s">
        <v>108</v>
      </c>
      <c r="B1164" s="177" t="s">
        <v>1581</v>
      </c>
      <c r="C1164" s="178">
        <v>8.49</v>
      </c>
      <c r="D1164" s="179">
        <v>1.5138</v>
      </c>
      <c r="E1164" s="179">
        <v>1.5138</v>
      </c>
      <c r="F1164" s="180">
        <v>1</v>
      </c>
      <c r="G1164" s="179">
        <f t="shared" si="34"/>
        <v>1.5138</v>
      </c>
      <c r="H1164" s="178">
        <v>1.2</v>
      </c>
      <c r="I1164" s="181">
        <f t="shared" si="35"/>
        <v>1.81656</v>
      </c>
      <c r="J1164" s="182" t="s">
        <v>1227</v>
      </c>
      <c r="K1164" s="183" t="s">
        <v>1229</v>
      </c>
      <c r="L1164" s="170"/>
    </row>
    <row r="1165" spans="1:12" ht="11.25" customHeight="1">
      <c r="A1165" s="163" t="s">
        <v>109</v>
      </c>
      <c r="B1165" s="163" t="s">
        <v>1832</v>
      </c>
      <c r="C1165" s="164">
        <v>3.08</v>
      </c>
      <c r="D1165" s="165">
        <v>0.48320000000000002</v>
      </c>
      <c r="E1165" s="165">
        <v>0.48320000000000002</v>
      </c>
      <c r="F1165" s="166">
        <v>1</v>
      </c>
      <c r="G1165" s="165">
        <f t="shared" ref="G1165:G1228" si="36">ROUND(F1165*D1165,5)</f>
        <v>0.48320000000000002</v>
      </c>
      <c r="H1165" s="164">
        <v>1.2</v>
      </c>
      <c r="I1165" s="167">
        <f t="shared" ref="I1165:I1228" si="37">ROUND(H1165*G1165,5)</f>
        <v>0.57984000000000002</v>
      </c>
      <c r="J1165" s="168" t="s">
        <v>1227</v>
      </c>
      <c r="K1165" s="169" t="s">
        <v>1229</v>
      </c>
      <c r="L1165" s="170"/>
    </row>
    <row r="1166" spans="1:12" ht="11.25" customHeight="1">
      <c r="A1166" s="151" t="s">
        <v>110</v>
      </c>
      <c r="B1166" s="151" t="s">
        <v>1832</v>
      </c>
      <c r="C1166" s="171">
        <v>4.32</v>
      </c>
      <c r="D1166" s="172">
        <v>0.71060000000000001</v>
      </c>
      <c r="E1166" s="172">
        <v>0.71060000000000001</v>
      </c>
      <c r="F1166" s="173">
        <v>1</v>
      </c>
      <c r="G1166" s="172">
        <f t="shared" si="36"/>
        <v>0.71060000000000001</v>
      </c>
      <c r="H1166" s="171">
        <v>1.2</v>
      </c>
      <c r="I1166" s="174">
        <f t="shared" si="37"/>
        <v>0.85272000000000003</v>
      </c>
      <c r="J1166" s="175" t="s">
        <v>1227</v>
      </c>
      <c r="K1166" s="176" t="s">
        <v>1229</v>
      </c>
      <c r="L1166" s="170"/>
    </row>
    <row r="1167" spans="1:12" ht="11.25" customHeight="1">
      <c r="A1167" s="151" t="s">
        <v>111</v>
      </c>
      <c r="B1167" s="151" t="s">
        <v>1832</v>
      </c>
      <c r="C1167" s="171">
        <v>6.44</v>
      </c>
      <c r="D1167" s="172">
        <v>1.1181000000000001</v>
      </c>
      <c r="E1167" s="172">
        <v>1.1181000000000001</v>
      </c>
      <c r="F1167" s="173">
        <v>1</v>
      </c>
      <c r="G1167" s="172">
        <f t="shared" si="36"/>
        <v>1.1181000000000001</v>
      </c>
      <c r="H1167" s="171">
        <v>1.2</v>
      </c>
      <c r="I1167" s="174">
        <f t="shared" si="37"/>
        <v>1.34172</v>
      </c>
      <c r="J1167" s="175" t="s">
        <v>1227</v>
      </c>
      <c r="K1167" s="176" t="s">
        <v>1229</v>
      </c>
      <c r="L1167" s="170"/>
    </row>
    <row r="1168" spans="1:12" ht="11.25" customHeight="1">
      <c r="A1168" s="177" t="s">
        <v>112</v>
      </c>
      <c r="B1168" s="177" t="s">
        <v>1832</v>
      </c>
      <c r="C1168" s="178">
        <v>11.3</v>
      </c>
      <c r="D1168" s="179">
        <v>2.1017999999999999</v>
      </c>
      <c r="E1168" s="179">
        <v>2.1017999999999999</v>
      </c>
      <c r="F1168" s="180">
        <v>1</v>
      </c>
      <c r="G1168" s="179">
        <f t="shared" si="36"/>
        <v>2.1017999999999999</v>
      </c>
      <c r="H1168" s="178">
        <v>1.2</v>
      </c>
      <c r="I1168" s="181">
        <f t="shared" si="37"/>
        <v>2.52216</v>
      </c>
      <c r="J1168" s="182" t="s">
        <v>1227</v>
      </c>
      <c r="K1168" s="183" t="s">
        <v>1229</v>
      </c>
      <c r="L1168" s="170"/>
    </row>
    <row r="1169" spans="1:12" ht="11.25" customHeight="1">
      <c r="A1169" s="163" t="s">
        <v>113</v>
      </c>
      <c r="B1169" s="163" t="s">
        <v>1618</v>
      </c>
      <c r="C1169" s="164">
        <v>5.05</v>
      </c>
      <c r="D1169" s="165">
        <v>0.7369</v>
      </c>
      <c r="E1169" s="165">
        <v>0.7369</v>
      </c>
      <c r="F1169" s="166">
        <v>1</v>
      </c>
      <c r="G1169" s="165">
        <f t="shared" si="36"/>
        <v>0.7369</v>
      </c>
      <c r="H1169" s="164">
        <v>1.9</v>
      </c>
      <c r="I1169" s="167">
        <f t="shared" si="37"/>
        <v>1.40011</v>
      </c>
      <c r="J1169" s="168" t="s">
        <v>1233</v>
      </c>
      <c r="K1169" s="169" t="s">
        <v>1234</v>
      </c>
      <c r="L1169" s="170"/>
    </row>
    <row r="1170" spans="1:12" ht="11.25" customHeight="1">
      <c r="A1170" s="151" t="s">
        <v>114</v>
      </c>
      <c r="B1170" s="151" t="s">
        <v>1618</v>
      </c>
      <c r="C1170" s="171">
        <v>10.84</v>
      </c>
      <c r="D1170" s="172">
        <v>1.2613000000000001</v>
      </c>
      <c r="E1170" s="172">
        <v>1.2613000000000001</v>
      </c>
      <c r="F1170" s="173">
        <v>1</v>
      </c>
      <c r="G1170" s="172">
        <f t="shared" si="36"/>
        <v>1.2613000000000001</v>
      </c>
      <c r="H1170" s="171">
        <v>1.9</v>
      </c>
      <c r="I1170" s="174">
        <f t="shared" si="37"/>
        <v>2.3964699999999999</v>
      </c>
      <c r="J1170" s="175" t="s">
        <v>1233</v>
      </c>
      <c r="K1170" s="176" t="s">
        <v>1234</v>
      </c>
      <c r="L1170" s="170"/>
    </row>
    <row r="1171" spans="1:12" ht="11.25" customHeight="1">
      <c r="A1171" s="151" t="s">
        <v>115</v>
      </c>
      <c r="B1171" s="151" t="s">
        <v>1618</v>
      </c>
      <c r="C1171" s="171">
        <v>17.920000000000002</v>
      </c>
      <c r="D1171" s="172">
        <v>2.2591000000000001</v>
      </c>
      <c r="E1171" s="172">
        <v>2.2591000000000001</v>
      </c>
      <c r="F1171" s="173">
        <v>1</v>
      </c>
      <c r="G1171" s="172">
        <f t="shared" si="36"/>
        <v>2.2591000000000001</v>
      </c>
      <c r="H1171" s="171">
        <v>1.9</v>
      </c>
      <c r="I1171" s="174">
        <f t="shared" si="37"/>
        <v>4.2922900000000004</v>
      </c>
      <c r="J1171" s="175" t="s">
        <v>1233</v>
      </c>
      <c r="K1171" s="176" t="s">
        <v>1234</v>
      </c>
      <c r="L1171" s="170"/>
    </row>
    <row r="1172" spans="1:12" ht="11.25" customHeight="1">
      <c r="A1172" s="177" t="s">
        <v>116</v>
      </c>
      <c r="B1172" s="177" t="s">
        <v>1618</v>
      </c>
      <c r="C1172" s="178">
        <v>41.85</v>
      </c>
      <c r="D1172" s="179">
        <v>5.2651000000000003</v>
      </c>
      <c r="E1172" s="179">
        <v>5.2651000000000003</v>
      </c>
      <c r="F1172" s="180">
        <v>1</v>
      </c>
      <c r="G1172" s="179">
        <f t="shared" si="36"/>
        <v>5.2651000000000003</v>
      </c>
      <c r="H1172" s="178">
        <v>1.9</v>
      </c>
      <c r="I1172" s="181">
        <f t="shared" si="37"/>
        <v>10.003690000000001</v>
      </c>
      <c r="J1172" s="182" t="s">
        <v>1233</v>
      </c>
      <c r="K1172" s="183" t="s">
        <v>1234</v>
      </c>
      <c r="L1172" s="170"/>
    </row>
    <row r="1173" spans="1:12" ht="11.25" customHeight="1">
      <c r="A1173" s="163" t="s">
        <v>117</v>
      </c>
      <c r="B1173" s="163" t="s">
        <v>1619</v>
      </c>
      <c r="C1173" s="164">
        <v>7.3</v>
      </c>
      <c r="D1173" s="165">
        <v>0.50370000000000004</v>
      </c>
      <c r="E1173" s="165">
        <v>0.50370000000000004</v>
      </c>
      <c r="F1173" s="166">
        <v>1</v>
      </c>
      <c r="G1173" s="165">
        <f t="shared" si="36"/>
        <v>0.50370000000000004</v>
      </c>
      <c r="H1173" s="164">
        <v>1.9</v>
      </c>
      <c r="I1173" s="167">
        <f t="shared" si="37"/>
        <v>0.95703000000000005</v>
      </c>
      <c r="J1173" s="168" t="s">
        <v>1233</v>
      </c>
      <c r="K1173" s="169" t="s">
        <v>1234</v>
      </c>
      <c r="L1173" s="170"/>
    </row>
    <row r="1174" spans="1:12" ht="11.25" customHeight="1">
      <c r="A1174" s="151" t="s">
        <v>118</v>
      </c>
      <c r="B1174" s="151" t="s">
        <v>1619</v>
      </c>
      <c r="C1174" s="171">
        <v>9.6999999999999993</v>
      </c>
      <c r="D1174" s="172">
        <v>0.65339999999999998</v>
      </c>
      <c r="E1174" s="172">
        <v>0.65339999999999998</v>
      </c>
      <c r="F1174" s="173">
        <v>1</v>
      </c>
      <c r="G1174" s="172">
        <f t="shared" si="36"/>
        <v>0.65339999999999998</v>
      </c>
      <c r="H1174" s="171">
        <v>1.9</v>
      </c>
      <c r="I1174" s="174">
        <f t="shared" si="37"/>
        <v>1.24146</v>
      </c>
      <c r="J1174" s="175" t="s">
        <v>1233</v>
      </c>
      <c r="K1174" s="176" t="s">
        <v>1234</v>
      </c>
      <c r="L1174" s="170"/>
    </row>
    <row r="1175" spans="1:12" ht="11.25" customHeight="1">
      <c r="A1175" s="151" t="s">
        <v>119</v>
      </c>
      <c r="B1175" s="151" t="s">
        <v>1619</v>
      </c>
      <c r="C1175" s="171">
        <v>13.07</v>
      </c>
      <c r="D1175" s="172">
        <v>0.97629999999999995</v>
      </c>
      <c r="E1175" s="172">
        <v>0.97629999999999995</v>
      </c>
      <c r="F1175" s="173">
        <v>1</v>
      </c>
      <c r="G1175" s="172">
        <f t="shared" si="36"/>
        <v>0.97629999999999995</v>
      </c>
      <c r="H1175" s="171">
        <v>1.9</v>
      </c>
      <c r="I1175" s="174">
        <f t="shared" si="37"/>
        <v>1.85497</v>
      </c>
      <c r="J1175" s="175" t="s">
        <v>1233</v>
      </c>
      <c r="K1175" s="176" t="s">
        <v>1234</v>
      </c>
      <c r="L1175" s="170"/>
    </row>
    <row r="1176" spans="1:12" ht="11.25" customHeight="1">
      <c r="A1176" s="177" t="s">
        <v>120</v>
      </c>
      <c r="B1176" s="177" t="s">
        <v>1619</v>
      </c>
      <c r="C1176" s="178">
        <v>24.65</v>
      </c>
      <c r="D1176" s="179">
        <v>2.0554999999999999</v>
      </c>
      <c r="E1176" s="179">
        <v>2.0554999999999999</v>
      </c>
      <c r="F1176" s="180">
        <v>1</v>
      </c>
      <c r="G1176" s="179">
        <f t="shared" si="36"/>
        <v>2.0554999999999999</v>
      </c>
      <c r="H1176" s="178">
        <v>1.9</v>
      </c>
      <c r="I1176" s="181">
        <f t="shared" si="37"/>
        <v>3.9054500000000001</v>
      </c>
      <c r="J1176" s="182" t="s">
        <v>1233</v>
      </c>
      <c r="K1176" s="183" t="s">
        <v>1234</v>
      </c>
      <c r="L1176" s="170"/>
    </row>
    <row r="1177" spans="1:12" ht="11.25" customHeight="1">
      <c r="A1177" s="163" t="s">
        <v>121</v>
      </c>
      <c r="B1177" s="163" t="s">
        <v>1620</v>
      </c>
      <c r="C1177" s="164">
        <v>4.7300000000000004</v>
      </c>
      <c r="D1177" s="165">
        <v>0.35149999999999998</v>
      </c>
      <c r="E1177" s="165">
        <v>0.35149999999999998</v>
      </c>
      <c r="F1177" s="166">
        <v>1</v>
      </c>
      <c r="G1177" s="165">
        <f t="shared" si="36"/>
        <v>0.35149999999999998</v>
      </c>
      <c r="H1177" s="164">
        <v>1.9</v>
      </c>
      <c r="I1177" s="167">
        <f t="shared" si="37"/>
        <v>0.66785000000000005</v>
      </c>
      <c r="J1177" s="168" t="s">
        <v>1233</v>
      </c>
      <c r="K1177" s="169" t="s">
        <v>1234</v>
      </c>
      <c r="L1177" s="170"/>
    </row>
    <row r="1178" spans="1:12" ht="11.25" customHeight="1">
      <c r="A1178" s="151" t="s">
        <v>122</v>
      </c>
      <c r="B1178" s="151" t="s">
        <v>1620</v>
      </c>
      <c r="C1178" s="171">
        <v>6.03</v>
      </c>
      <c r="D1178" s="172">
        <v>0.44719999999999999</v>
      </c>
      <c r="E1178" s="172">
        <v>0.44719999999999999</v>
      </c>
      <c r="F1178" s="173">
        <v>1</v>
      </c>
      <c r="G1178" s="172">
        <f t="shared" si="36"/>
        <v>0.44719999999999999</v>
      </c>
      <c r="H1178" s="171">
        <v>1.9</v>
      </c>
      <c r="I1178" s="174">
        <f t="shared" si="37"/>
        <v>0.84967999999999999</v>
      </c>
      <c r="J1178" s="175" t="s">
        <v>1233</v>
      </c>
      <c r="K1178" s="176" t="s">
        <v>1234</v>
      </c>
      <c r="L1178" s="170"/>
    </row>
    <row r="1179" spans="1:12" ht="11.25" customHeight="1">
      <c r="A1179" s="151" t="s">
        <v>123</v>
      </c>
      <c r="B1179" s="151" t="s">
        <v>1620</v>
      </c>
      <c r="C1179" s="171">
        <v>10.210000000000001</v>
      </c>
      <c r="D1179" s="172">
        <v>0.81830000000000003</v>
      </c>
      <c r="E1179" s="172">
        <v>0.81830000000000003</v>
      </c>
      <c r="F1179" s="173">
        <v>1</v>
      </c>
      <c r="G1179" s="172">
        <f t="shared" si="36"/>
        <v>0.81830000000000003</v>
      </c>
      <c r="H1179" s="171">
        <v>1.9</v>
      </c>
      <c r="I1179" s="174">
        <f t="shared" si="37"/>
        <v>1.55477</v>
      </c>
      <c r="J1179" s="175" t="s">
        <v>1233</v>
      </c>
      <c r="K1179" s="176" t="s">
        <v>1234</v>
      </c>
      <c r="L1179" s="170"/>
    </row>
    <row r="1180" spans="1:12" ht="11.25" customHeight="1">
      <c r="A1180" s="177" t="s">
        <v>124</v>
      </c>
      <c r="B1180" s="177" t="s">
        <v>1620</v>
      </c>
      <c r="C1180" s="178">
        <v>20.22</v>
      </c>
      <c r="D1180" s="179">
        <v>1.7223999999999999</v>
      </c>
      <c r="E1180" s="179">
        <v>1.7223999999999999</v>
      </c>
      <c r="F1180" s="180">
        <v>1</v>
      </c>
      <c r="G1180" s="179">
        <f t="shared" si="36"/>
        <v>1.7223999999999999</v>
      </c>
      <c r="H1180" s="178">
        <v>1.9</v>
      </c>
      <c r="I1180" s="181">
        <f t="shared" si="37"/>
        <v>3.2725599999999999</v>
      </c>
      <c r="J1180" s="182" t="s">
        <v>1233</v>
      </c>
      <c r="K1180" s="183" t="s">
        <v>1234</v>
      </c>
      <c r="L1180" s="170"/>
    </row>
    <row r="1181" spans="1:12" ht="11.25" customHeight="1">
      <c r="A1181" s="163" t="s">
        <v>125</v>
      </c>
      <c r="B1181" s="163" t="s">
        <v>1621</v>
      </c>
      <c r="C1181" s="164">
        <v>4.2</v>
      </c>
      <c r="D1181" s="165">
        <v>0.32579999999999998</v>
      </c>
      <c r="E1181" s="165">
        <v>0.32579999999999998</v>
      </c>
      <c r="F1181" s="166">
        <v>1</v>
      </c>
      <c r="G1181" s="165">
        <f t="shared" si="36"/>
        <v>0.32579999999999998</v>
      </c>
      <c r="H1181" s="164">
        <v>1.9</v>
      </c>
      <c r="I1181" s="167">
        <f t="shared" si="37"/>
        <v>0.61902000000000001</v>
      </c>
      <c r="J1181" s="168" t="s">
        <v>1233</v>
      </c>
      <c r="K1181" s="169" t="s">
        <v>1234</v>
      </c>
      <c r="L1181" s="170"/>
    </row>
    <row r="1182" spans="1:12" ht="11.25" customHeight="1">
      <c r="A1182" s="151" t="s">
        <v>126</v>
      </c>
      <c r="B1182" s="151" t="s">
        <v>1621</v>
      </c>
      <c r="C1182" s="171">
        <v>5.47</v>
      </c>
      <c r="D1182" s="172">
        <v>0.42449999999999999</v>
      </c>
      <c r="E1182" s="172">
        <v>0.42449999999999999</v>
      </c>
      <c r="F1182" s="173">
        <v>1</v>
      </c>
      <c r="G1182" s="172">
        <f t="shared" si="36"/>
        <v>0.42449999999999999</v>
      </c>
      <c r="H1182" s="171">
        <v>1.9</v>
      </c>
      <c r="I1182" s="174">
        <f t="shared" si="37"/>
        <v>0.80654999999999999</v>
      </c>
      <c r="J1182" s="175" t="s">
        <v>1233</v>
      </c>
      <c r="K1182" s="176" t="s">
        <v>1234</v>
      </c>
      <c r="L1182" s="170"/>
    </row>
    <row r="1183" spans="1:12" ht="11.25" customHeight="1">
      <c r="A1183" s="151" t="s">
        <v>127</v>
      </c>
      <c r="B1183" s="151" t="s">
        <v>1621</v>
      </c>
      <c r="C1183" s="171">
        <v>10.99</v>
      </c>
      <c r="D1183" s="172">
        <v>0.88100000000000001</v>
      </c>
      <c r="E1183" s="172">
        <v>0.88100000000000001</v>
      </c>
      <c r="F1183" s="173">
        <v>1</v>
      </c>
      <c r="G1183" s="172">
        <f t="shared" si="36"/>
        <v>0.88100000000000001</v>
      </c>
      <c r="H1183" s="171">
        <v>1.9</v>
      </c>
      <c r="I1183" s="174">
        <f t="shared" si="37"/>
        <v>1.6738999999999999</v>
      </c>
      <c r="J1183" s="175" t="s">
        <v>1233</v>
      </c>
      <c r="K1183" s="176" t="s">
        <v>1234</v>
      </c>
      <c r="L1183" s="170"/>
    </row>
    <row r="1184" spans="1:12" ht="11.25" customHeight="1">
      <c r="A1184" s="177" t="s">
        <v>128</v>
      </c>
      <c r="B1184" s="177" t="s">
        <v>1621</v>
      </c>
      <c r="C1184" s="178">
        <v>11.5</v>
      </c>
      <c r="D1184" s="179">
        <v>3.8519999999999999</v>
      </c>
      <c r="E1184" s="179">
        <v>3.8519999999999999</v>
      </c>
      <c r="F1184" s="180">
        <v>1</v>
      </c>
      <c r="G1184" s="179">
        <f t="shared" si="36"/>
        <v>3.8519999999999999</v>
      </c>
      <c r="H1184" s="178">
        <v>1.9</v>
      </c>
      <c r="I1184" s="181">
        <f t="shared" si="37"/>
        <v>7.3188000000000004</v>
      </c>
      <c r="J1184" s="182" t="s">
        <v>1233</v>
      </c>
      <c r="K1184" s="183" t="s">
        <v>1234</v>
      </c>
      <c r="L1184" s="170"/>
    </row>
    <row r="1185" spans="1:12" ht="11.25" customHeight="1">
      <c r="A1185" s="163" t="s">
        <v>129</v>
      </c>
      <c r="B1185" s="163" t="s">
        <v>1582</v>
      </c>
      <c r="C1185" s="164">
        <v>5.37</v>
      </c>
      <c r="D1185" s="165">
        <v>0.39389999999999997</v>
      </c>
      <c r="E1185" s="165">
        <v>0.39389999999999997</v>
      </c>
      <c r="F1185" s="166">
        <v>1</v>
      </c>
      <c r="G1185" s="165">
        <f t="shared" si="36"/>
        <v>0.39389999999999997</v>
      </c>
      <c r="H1185" s="164">
        <v>1.9</v>
      </c>
      <c r="I1185" s="167">
        <f t="shared" si="37"/>
        <v>0.74841000000000002</v>
      </c>
      <c r="J1185" s="168" t="s">
        <v>1233</v>
      </c>
      <c r="K1185" s="169" t="s">
        <v>1234</v>
      </c>
      <c r="L1185" s="170"/>
    </row>
    <row r="1186" spans="1:12" ht="11.25" customHeight="1">
      <c r="A1186" s="151" t="s">
        <v>130</v>
      </c>
      <c r="B1186" s="151" t="s">
        <v>1582</v>
      </c>
      <c r="C1186" s="171">
        <v>6.83</v>
      </c>
      <c r="D1186" s="172">
        <v>0.49419999999999997</v>
      </c>
      <c r="E1186" s="172">
        <v>0.49419999999999997</v>
      </c>
      <c r="F1186" s="173">
        <v>1</v>
      </c>
      <c r="G1186" s="172">
        <f t="shared" si="36"/>
        <v>0.49419999999999997</v>
      </c>
      <c r="H1186" s="171">
        <v>1.9</v>
      </c>
      <c r="I1186" s="174">
        <f t="shared" si="37"/>
        <v>0.93898000000000004</v>
      </c>
      <c r="J1186" s="175" t="s">
        <v>1233</v>
      </c>
      <c r="K1186" s="176" t="s">
        <v>1234</v>
      </c>
      <c r="L1186" s="170"/>
    </row>
    <row r="1187" spans="1:12" ht="11.25" customHeight="1">
      <c r="A1187" s="151" t="s">
        <v>131</v>
      </c>
      <c r="B1187" s="151" t="s">
        <v>1582</v>
      </c>
      <c r="C1187" s="171">
        <v>10.91</v>
      </c>
      <c r="D1187" s="172">
        <v>0.84599999999999997</v>
      </c>
      <c r="E1187" s="172">
        <v>0.84599999999999997</v>
      </c>
      <c r="F1187" s="173">
        <v>1</v>
      </c>
      <c r="G1187" s="172">
        <f t="shared" si="36"/>
        <v>0.84599999999999997</v>
      </c>
      <c r="H1187" s="171">
        <v>1.9</v>
      </c>
      <c r="I1187" s="174">
        <f t="shared" si="37"/>
        <v>1.6073999999999999</v>
      </c>
      <c r="J1187" s="175" t="s">
        <v>1233</v>
      </c>
      <c r="K1187" s="176" t="s">
        <v>1234</v>
      </c>
      <c r="L1187" s="170"/>
    </row>
    <row r="1188" spans="1:12" ht="11.25" customHeight="1">
      <c r="A1188" s="177" t="s">
        <v>132</v>
      </c>
      <c r="B1188" s="177" t="s">
        <v>1582</v>
      </c>
      <c r="C1188" s="178">
        <v>19.29</v>
      </c>
      <c r="D1188" s="179">
        <v>1.5790999999999999</v>
      </c>
      <c r="E1188" s="179">
        <v>1.5790999999999999</v>
      </c>
      <c r="F1188" s="180">
        <v>1</v>
      </c>
      <c r="G1188" s="179">
        <f t="shared" si="36"/>
        <v>1.5790999999999999</v>
      </c>
      <c r="H1188" s="178">
        <v>1.9</v>
      </c>
      <c r="I1188" s="181">
        <f t="shared" si="37"/>
        <v>3.0002900000000001</v>
      </c>
      <c r="J1188" s="182" t="s">
        <v>1233</v>
      </c>
      <c r="K1188" s="183" t="s">
        <v>1234</v>
      </c>
      <c r="L1188" s="170"/>
    </row>
    <row r="1189" spans="1:12" ht="11.25" customHeight="1">
      <c r="A1189" s="163" t="s">
        <v>133</v>
      </c>
      <c r="B1189" s="163" t="s">
        <v>1622</v>
      </c>
      <c r="C1189" s="164">
        <v>3.16</v>
      </c>
      <c r="D1189" s="165">
        <v>0.25209999999999999</v>
      </c>
      <c r="E1189" s="165">
        <v>0.25209999999999999</v>
      </c>
      <c r="F1189" s="166">
        <v>1</v>
      </c>
      <c r="G1189" s="165">
        <f t="shared" si="36"/>
        <v>0.25209999999999999</v>
      </c>
      <c r="H1189" s="164">
        <v>1.9</v>
      </c>
      <c r="I1189" s="167">
        <f t="shared" si="37"/>
        <v>0.47899000000000003</v>
      </c>
      <c r="J1189" s="168" t="s">
        <v>1233</v>
      </c>
      <c r="K1189" s="169" t="s">
        <v>1234</v>
      </c>
      <c r="L1189" s="170"/>
    </row>
    <row r="1190" spans="1:12" ht="11.25" customHeight="1">
      <c r="A1190" s="151" t="s">
        <v>134</v>
      </c>
      <c r="B1190" s="151" t="s">
        <v>1622</v>
      </c>
      <c r="C1190" s="171">
        <v>4.18</v>
      </c>
      <c r="D1190" s="172">
        <v>0.33950000000000002</v>
      </c>
      <c r="E1190" s="172">
        <v>0.33950000000000002</v>
      </c>
      <c r="F1190" s="173">
        <v>1</v>
      </c>
      <c r="G1190" s="172">
        <f t="shared" si="36"/>
        <v>0.33950000000000002</v>
      </c>
      <c r="H1190" s="171">
        <v>1.9</v>
      </c>
      <c r="I1190" s="174">
        <f t="shared" si="37"/>
        <v>0.64505000000000001</v>
      </c>
      <c r="J1190" s="175" t="s">
        <v>1233</v>
      </c>
      <c r="K1190" s="176" t="s">
        <v>1234</v>
      </c>
      <c r="L1190" s="170"/>
    </row>
    <row r="1191" spans="1:12" ht="11.25" customHeight="1">
      <c r="A1191" s="151" t="s">
        <v>135</v>
      </c>
      <c r="B1191" s="151" t="s">
        <v>1622</v>
      </c>
      <c r="C1191" s="171">
        <v>6.78</v>
      </c>
      <c r="D1191" s="172">
        <v>0.62929999999999997</v>
      </c>
      <c r="E1191" s="172">
        <v>0.62929999999999997</v>
      </c>
      <c r="F1191" s="173">
        <v>1</v>
      </c>
      <c r="G1191" s="172">
        <f t="shared" si="36"/>
        <v>0.62929999999999997</v>
      </c>
      <c r="H1191" s="171">
        <v>1.9</v>
      </c>
      <c r="I1191" s="174">
        <f t="shared" si="37"/>
        <v>1.19567</v>
      </c>
      <c r="J1191" s="175" t="s">
        <v>1233</v>
      </c>
      <c r="K1191" s="176" t="s">
        <v>1234</v>
      </c>
      <c r="L1191" s="170"/>
    </row>
    <row r="1192" spans="1:12" ht="11.25" customHeight="1">
      <c r="A1192" s="177" t="s">
        <v>136</v>
      </c>
      <c r="B1192" s="177" t="s">
        <v>1622</v>
      </c>
      <c r="C1192" s="178">
        <v>9.7100000000000009</v>
      </c>
      <c r="D1192" s="179">
        <v>0.99890000000000001</v>
      </c>
      <c r="E1192" s="179">
        <v>0.99890000000000001</v>
      </c>
      <c r="F1192" s="180">
        <v>1</v>
      </c>
      <c r="G1192" s="179">
        <f t="shared" si="36"/>
        <v>0.99890000000000001</v>
      </c>
      <c r="H1192" s="178">
        <v>1.9</v>
      </c>
      <c r="I1192" s="181">
        <f t="shared" si="37"/>
        <v>1.89791</v>
      </c>
      <c r="J1192" s="182" t="s">
        <v>1233</v>
      </c>
      <c r="K1192" s="183" t="s">
        <v>1234</v>
      </c>
      <c r="L1192" s="170"/>
    </row>
    <row r="1193" spans="1:12" ht="11.25" customHeight="1">
      <c r="A1193" s="163" t="s">
        <v>137</v>
      </c>
      <c r="B1193" s="163" t="s">
        <v>1623</v>
      </c>
      <c r="C1193" s="164">
        <v>3.58</v>
      </c>
      <c r="D1193" s="165">
        <v>0.38529999999999998</v>
      </c>
      <c r="E1193" s="165">
        <v>0.38529999999999998</v>
      </c>
      <c r="F1193" s="166">
        <v>1</v>
      </c>
      <c r="G1193" s="165">
        <f t="shared" si="36"/>
        <v>0.38529999999999998</v>
      </c>
      <c r="H1193" s="164">
        <v>1.9</v>
      </c>
      <c r="I1193" s="167">
        <f t="shared" si="37"/>
        <v>0.73207</v>
      </c>
      <c r="J1193" s="168" t="s">
        <v>1233</v>
      </c>
      <c r="K1193" s="169" t="s">
        <v>1234</v>
      </c>
      <c r="L1193" s="170"/>
    </row>
    <row r="1194" spans="1:12" ht="11.25" customHeight="1">
      <c r="A1194" s="151" t="s">
        <v>138</v>
      </c>
      <c r="B1194" s="151" t="s">
        <v>1623</v>
      </c>
      <c r="C1194" s="171">
        <v>4.05</v>
      </c>
      <c r="D1194" s="172">
        <v>0.5746</v>
      </c>
      <c r="E1194" s="172">
        <v>0.5746</v>
      </c>
      <c r="F1194" s="173">
        <v>1</v>
      </c>
      <c r="G1194" s="172">
        <f t="shared" si="36"/>
        <v>0.5746</v>
      </c>
      <c r="H1194" s="171">
        <v>1.9</v>
      </c>
      <c r="I1194" s="174">
        <f t="shared" si="37"/>
        <v>1.0917399999999999</v>
      </c>
      <c r="J1194" s="175" t="s">
        <v>1233</v>
      </c>
      <c r="K1194" s="176" t="s">
        <v>1234</v>
      </c>
      <c r="L1194" s="170"/>
    </row>
    <row r="1195" spans="1:12" ht="11.25" customHeight="1">
      <c r="A1195" s="151" t="s">
        <v>139</v>
      </c>
      <c r="B1195" s="151" t="s">
        <v>1623</v>
      </c>
      <c r="C1195" s="171">
        <v>4.5999999999999996</v>
      </c>
      <c r="D1195" s="172">
        <v>0.81279999999999997</v>
      </c>
      <c r="E1195" s="172">
        <v>0.81279999999999997</v>
      </c>
      <c r="F1195" s="173">
        <v>1</v>
      </c>
      <c r="G1195" s="172">
        <f t="shared" si="36"/>
        <v>0.81279999999999997</v>
      </c>
      <c r="H1195" s="171">
        <v>1.9</v>
      </c>
      <c r="I1195" s="174">
        <f t="shared" si="37"/>
        <v>1.5443199999999999</v>
      </c>
      <c r="J1195" s="175" t="s">
        <v>1233</v>
      </c>
      <c r="K1195" s="176" t="s">
        <v>1234</v>
      </c>
      <c r="L1195" s="170"/>
    </row>
    <row r="1196" spans="1:12" ht="11.25" customHeight="1">
      <c r="A1196" s="177" t="s">
        <v>140</v>
      </c>
      <c r="B1196" s="177" t="s">
        <v>1623</v>
      </c>
      <c r="C1196" s="178">
        <v>7.45</v>
      </c>
      <c r="D1196" s="179">
        <v>1.2690999999999999</v>
      </c>
      <c r="E1196" s="179">
        <v>1.2690999999999999</v>
      </c>
      <c r="F1196" s="180">
        <v>1</v>
      </c>
      <c r="G1196" s="179">
        <f t="shared" si="36"/>
        <v>1.2690999999999999</v>
      </c>
      <c r="H1196" s="178">
        <v>1.9</v>
      </c>
      <c r="I1196" s="181">
        <f t="shared" si="37"/>
        <v>2.4112900000000002</v>
      </c>
      <c r="J1196" s="182" t="s">
        <v>1233</v>
      </c>
      <c r="K1196" s="183" t="s">
        <v>1234</v>
      </c>
      <c r="L1196" s="170"/>
    </row>
    <row r="1197" spans="1:12" ht="11.25" customHeight="1">
      <c r="A1197" s="163" t="s">
        <v>141</v>
      </c>
      <c r="B1197" s="163" t="s">
        <v>1624</v>
      </c>
      <c r="C1197" s="164">
        <v>5.63</v>
      </c>
      <c r="D1197" s="165">
        <v>0.42720000000000002</v>
      </c>
      <c r="E1197" s="165">
        <v>0.42720000000000002</v>
      </c>
      <c r="F1197" s="166">
        <v>1</v>
      </c>
      <c r="G1197" s="165">
        <f t="shared" si="36"/>
        <v>0.42720000000000002</v>
      </c>
      <c r="H1197" s="164">
        <v>1.9</v>
      </c>
      <c r="I1197" s="167">
        <f t="shared" si="37"/>
        <v>0.81167999999999996</v>
      </c>
      <c r="J1197" s="168" t="s">
        <v>1233</v>
      </c>
      <c r="K1197" s="169" t="s">
        <v>1234</v>
      </c>
      <c r="L1197" s="170"/>
    </row>
    <row r="1198" spans="1:12" ht="11.25" customHeight="1">
      <c r="A1198" s="151" t="s">
        <v>142</v>
      </c>
      <c r="B1198" s="151" t="s">
        <v>1624</v>
      </c>
      <c r="C1198" s="171">
        <v>7.92</v>
      </c>
      <c r="D1198" s="172">
        <v>0.64859999999999995</v>
      </c>
      <c r="E1198" s="172">
        <v>0.64859999999999995</v>
      </c>
      <c r="F1198" s="173">
        <v>1</v>
      </c>
      <c r="G1198" s="172">
        <f t="shared" si="36"/>
        <v>0.64859999999999995</v>
      </c>
      <c r="H1198" s="171">
        <v>1.9</v>
      </c>
      <c r="I1198" s="174">
        <f t="shared" si="37"/>
        <v>1.23234</v>
      </c>
      <c r="J1198" s="175" t="s">
        <v>1233</v>
      </c>
      <c r="K1198" s="176" t="s">
        <v>1234</v>
      </c>
      <c r="L1198" s="170"/>
    </row>
    <row r="1199" spans="1:12" ht="11.25" customHeight="1">
      <c r="A1199" s="151" t="s">
        <v>143</v>
      </c>
      <c r="B1199" s="151" t="s">
        <v>1624</v>
      </c>
      <c r="C1199" s="171">
        <v>9.35</v>
      </c>
      <c r="D1199" s="172">
        <v>0.93669999999999998</v>
      </c>
      <c r="E1199" s="172">
        <v>0.93669999999999998</v>
      </c>
      <c r="F1199" s="173">
        <v>1</v>
      </c>
      <c r="G1199" s="172">
        <f t="shared" si="36"/>
        <v>0.93669999999999998</v>
      </c>
      <c r="H1199" s="171">
        <v>1.9</v>
      </c>
      <c r="I1199" s="174">
        <f t="shared" si="37"/>
        <v>1.77973</v>
      </c>
      <c r="J1199" s="175" t="s">
        <v>1233</v>
      </c>
      <c r="K1199" s="176" t="s">
        <v>1234</v>
      </c>
      <c r="L1199" s="170"/>
    </row>
    <row r="1200" spans="1:12" ht="11.25" customHeight="1">
      <c r="A1200" s="177" t="s">
        <v>144</v>
      </c>
      <c r="B1200" s="177" t="s">
        <v>1624</v>
      </c>
      <c r="C1200" s="178">
        <v>23.31</v>
      </c>
      <c r="D1200" s="179">
        <v>2.2498</v>
      </c>
      <c r="E1200" s="179">
        <v>2.2498</v>
      </c>
      <c r="F1200" s="180">
        <v>1</v>
      </c>
      <c r="G1200" s="179">
        <f t="shared" si="36"/>
        <v>2.2498</v>
      </c>
      <c r="H1200" s="178">
        <v>1.9</v>
      </c>
      <c r="I1200" s="181">
        <f t="shared" si="37"/>
        <v>4.2746199999999996</v>
      </c>
      <c r="J1200" s="182" t="s">
        <v>1233</v>
      </c>
      <c r="K1200" s="183" t="s">
        <v>1234</v>
      </c>
      <c r="L1200" s="170"/>
    </row>
    <row r="1201" spans="1:12" ht="11.25" customHeight="1">
      <c r="A1201" s="163" t="s">
        <v>145</v>
      </c>
      <c r="B1201" s="163" t="s">
        <v>1625</v>
      </c>
      <c r="C1201" s="164">
        <v>5.55</v>
      </c>
      <c r="D1201" s="165">
        <v>0.38979999999999998</v>
      </c>
      <c r="E1201" s="165">
        <v>0.38979999999999998</v>
      </c>
      <c r="F1201" s="166">
        <v>1</v>
      </c>
      <c r="G1201" s="165">
        <f t="shared" si="36"/>
        <v>0.38979999999999998</v>
      </c>
      <c r="H1201" s="164">
        <v>1.9</v>
      </c>
      <c r="I1201" s="167">
        <f t="shared" si="37"/>
        <v>0.74061999999999995</v>
      </c>
      <c r="J1201" s="168" t="s">
        <v>1233</v>
      </c>
      <c r="K1201" s="169" t="s">
        <v>1234</v>
      </c>
      <c r="L1201" s="170"/>
    </row>
    <row r="1202" spans="1:12" ht="11.25" customHeight="1">
      <c r="A1202" s="151" t="s">
        <v>146</v>
      </c>
      <c r="B1202" s="151" t="s">
        <v>1625</v>
      </c>
      <c r="C1202" s="171">
        <v>7.24</v>
      </c>
      <c r="D1202" s="172">
        <v>0.48270000000000002</v>
      </c>
      <c r="E1202" s="172">
        <v>0.48270000000000002</v>
      </c>
      <c r="F1202" s="173">
        <v>1</v>
      </c>
      <c r="G1202" s="172">
        <f t="shared" si="36"/>
        <v>0.48270000000000002</v>
      </c>
      <c r="H1202" s="171">
        <v>1.9</v>
      </c>
      <c r="I1202" s="174">
        <f t="shared" si="37"/>
        <v>0.91713</v>
      </c>
      <c r="J1202" s="175" t="s">
        <v>1233</v>
      </c>
      <c r="K1202" s="176" t="s">
        <v>1234</v>
      </c>
      <c r="L1202" s="170"/>
    </row>
    <row r="1203" spans="1:12" ht="11.25" customHeight="1">
      <c r="A1203" s="151" t="s">
        <v>147</v>
      </c>
      <c r="B1203" s="151" t="s">
        <v>1625</v>
      </c>
      <c r="C1203" s="171">
        <v>10.5</v>
      </c>
      <c r="D1203" s="172">
        <v>0.78549999999999998</v>
      </c>
      <c r="E1203" s="172">
        <v>0.78549999999999998</v>
      </c>
      <c r="F1203" s="173">
        <v>1</v>
      </c>
      <c r="G1203" s="172">
        <f t="shared" si="36"/>
        <v>0.78549999999999998</v>
      </c>
      <c r="H1203" s="171">
        <v>1.9</v>
      </c>
      <c r="I1203" s="174">
        <f t="shared" si="37"/>
        <v>1.4924500000000001</v>
      </c>
      <c r="J1203" s="175" t="s">
        <v>1233</v>
      </c>
      <c r="K1203" s="176" t="s">
        <v>1234</v>
      </c>
      <c r="L1203" s="170"/>
    </row>
    <row r="1204" spans="1:12" ht="11.25" customHeight="1">
      <c r="A1204" s="177" t="s">
        <v>148</v>
      </c>
      <c r="B1204" s="177" t="s">
        <v>1625</v>
      </c>
      <c r="C1204" s="178">
        <v>25.55</v>
      </c>
      <c r="D1204" s="179">
        <v>2.6339000000000001</v>
      </c>
      <c r="E1204" s="179">
        <v>2.6339000000000001</v>
      </c>
      <c r="F1204" s="180">
        <v>1</v>
      </c>
      <c r="G1204" s="179">
        <f t="shared" si="36"/>
        <v>2.6339000000000001</v>
      </c>
      <c r="H1204" s="178">
        <v>1.9</v>
      </c>
      <c r="I1204" s="181">
        <f t="shared" si="37"/>
        <v>5.00441</v>
      </c>
      <c r="J1204" s="182" t="s">
        <v>1233</v>
      </c>
      <c r="K1204" s="183" t="s">
        <v>1234</v>
      </c>
      <c r="L1204" s="170"/>
    </row>
    <row r="1205" spans="1:12" ht="11.25" customHeight="1">
      <c r="A1205" s="163" t="s">
        <v>149</v>
      </c>
      <c r="B1205" s="163" t="s">
        <v>1583</v>
      </c>
      <c r="C1205" s="164">
        <v>9.75</v>
      </c>
      <c r="D1205" s="165">
        <v>0.71389999999999998</v>
      </c>
      <c r="E1205" s="165">
        <v>0.71389999999999998</v>
      </c>
      <c r="F1205" s="166">
        <v>1</v>
      </c>
      <c r="G1205" s="165">
        <f t="shared" si="36"/>
        <v>0.71389999999999998</v>
      </c>
      <c r="H1205" s="164">
        <v>1.9</v>
      </c>
      <c r="I1205" s="167">
        <f t="shared" si="37"/>
        <v>1.3564099999999999</v>
      </c>
      <c r="J1205" s="168" t="s">
        <v>1233</v>
      </c>
      <c r="K1205" s="169" t="s">
        <v>1234</v>
      </c>
      <c r="L1205" s="170"/>
    </row>
    <row r="1206" spans="1:12" ht="11.25" customHeight="1">
      <c r="A1206" s="151" t="s">
        <v>150</v>
      </c>
      <c r="B1206" s="151" t="s">
        <v>1583</v>
      </c>
      <c r="C1206" s="171">
        <v>10.6</v>
      </c>
      <c r="D1206" s="172">
        <v>0.97209999999999996</v>
      </c>
      <c r="E1206" s="172">
        <v>0.97209999999999996</v>
      </c>
      <c r="F1206" s="173">
        <v>1</v>
      </c>
      <c r="G1206" s="172">
        <f t="shared" si="36"/>
        <v>0.97209999999999996</v>
      </c>
      <c r="H1206" s="171">
        <v>1.9</v>
      </c>
      <c r="I1206" s="174">
        <f t="shared" si="37"/>
        <v>1.8469899999999999</v>
      </c>
      <c r="J1206" s="175" t="s">
        <v>1233</v>
      </c>
      <c r="K1206" s="176" t="s">
        <v>1234</v>
      </c>
      <c r="L1206" s="170"/>
    </row>
    <row r="1207" spans="1:12" ht="11.25" customHeight="1">
      <c r="A1207" s="151" t="s">
        <v>151</v>
      </c>
      <c r="B1207" s="151" t="s">
        <v>1583</v>
      </c>
      <c r="C1207" s="171">
        <v>15.39</v>
      </c>
      <c r="D1207" s="172">
        <v>1.5085999999999999</v>
      </c>
      <c r="E1207" s="172">
        <v>1.5085999999999999</v>
      </c>
      <c r="F1207" s="173">
        <v>1</v>
      </c>
      <c r="G1207" s="172">
        <f t="shared" si="36"/>
        <v>1.5085999999999999</v>
      </c>
      <c r="H1207" s="171">
        <v>1.9</v>
      </c>
      <c r="I1207" s="174">
        <f t="shared" si="37"/>
        <v>2.8663400000000001</v>
      </c>
      <c r="J1207" s="175" t="s">
        <v>1233</v>
      </c>
      <c r="K1207" s="176" t="s">
        <v>1234</v>
      </c>
      <c r="L1207" s="170"/>
    </row>
    <row r="1208" spans="1:12" ht="11.25" customHeight="1">
      <c r="A1208" s="177" t="s">
        <v>152</v>
      </c>
      <c r="B1208" s="177" t="s">
        <v>1583</v>
      </c>
      <c r="C1208" s="178">
        <v>30.41</v>
      </c>
      <c r="D1208" s="179">
        <v>2.7694999999999999</v>
      </c>
      <c r="E1208" s="179">
        <v>2.7694999999999999</v>
      </c>
      <c r="F1208" s="180">
        <v>1</v>
      </c>
      <c r="G1208" s="179">
        <f t="shared" si="36"/>
        <v>2.7694999999999999</v>
      </c>
      <c r="H1208" s="178">
        <v>1.9</v>
      </c>
      <c r="I1208" s="181">
        <f t="shared" si="37"/>
        <v>5.2620500000000003</v>
      </c>
      <c r="J1208" s="182" t="s">
        <v>1233</v>
      </c>
      <c r="K1208" s="183" t="s">
        <v>1234</v>
      </c>
      <c r="L1208" s="170"/>
    </row>
    <row r="1209" spans="1:12" ht="11.25" customHeight="1">
      <c r="A1209" s="163" t="s">
        <v>153</v>
      </c>
      <c r="B1209" s="163" t="s">
        <v>1626</v>
      </c>
      <c r="C1209" s="164">
        <v>3.7</v>
      </c>
      <c r="D1209" s="165">
        <v>0.37069999999999997</v>
      </c>
      <c r="E1209" s="165">
        <v>0.37069999999999997</v>
      </c>
      <c r="F1209" s="166">
        <v>1</v>
      </c>
      <c r="G1209" s="165">
        <f t="shared" si="36"/>
        <v>0.37069999999999997</v>
      </c>
      <c r="H1209" s="164">
        <v>1.9</v>
      </c>
      <c r="I1209" s="167">
        <f t="shared" si="37"/>
        <v>0.70433000000000001</v>
      </c>
      <c r="J1209" s="168" t="s">
        <v>1233</v>
      </c>
      <c r="K1209" s="169" t="s">
        <v>1234</v>
      </c>
      <c r="L1209" s="170"/>
    </row>
    <row r="1210" spans="1:12" ht="11.25" customHeight="1">
      <c r="A1210" s="151" t="s">
        <v>154</v>
      </c>
      <c r="B1210" s="151" t="s">
        <v>1626</v>
      </c>
      <c r="C1210" s="171">
        <v>4.5199999999999996</v>
      </c>
      <c r="D1210" s="172">
        <v>0.50419999999999998</v>
      </c>
      <c r="E1210" s="172">
        <v>0.50419999999999998</v>
      </c>
      <c r="F1210" s="173">
        <v>1</v>
      </c>
      <c r="G1210" s="172">
        <f t="shared" si="36"/>
        <v>0.50419999999999998</v>
      </c>
      <c r="H1210" s="171">
        <v>1.9</v>
      </c>
      <c r="I1210" s="174">
        <f t="shared" si="37"/>
        <v>0.95798000000000005</v>
      </c>
      <c r="J1210" s="175" t="s">
        <v>1233</v>
      </c>
      <c r="K1210" s="176" t="s">
        <v>1234</v>
      </c>
      <c r="L1210" s="170"/>
    </row>
    <row r="1211" spans="1:12" ht="11.25" customHeight="1">
      <c r="A1211" s="151" t="s">
        <v>155</v>
      </c>
      <c r="B1211" s="151" t="s">
        <v>1626</v>
      </c>
      <c r="C1211" s="171">
        <v>6.12</v>
      </c>
      <c r="D1211" s="172">
        <v>0.68559999999999999</v>
      </c>
      <c r="E1211" s="172">
        <v>0.68559999999999999</v>
      </c>
      <c r="F1211" s="173">
        <v>1</v>
      </c>
      <c r="G1211" s="172">
        <f t="shared" si="36"/>
        <v>0.68559999999999999</v>
      </c>
      <c r="H1211" s="171">
        <v>1.9</v>
      </c>
      <c r="I1211" s="174">
        <f t="shared" si="37"/>
        <v>1.30264</v>
      </c>
      <c r="J1211" s="175" t="s">
        <v>1233</v>
      </c>
      <c r="K1211" s="176" t="s">
        <v>1234</v>
      </c>
      <c r="L1211" s="170"/>
    </row>
    <row r="1212" spans="1:12" ht="11.25" customHeight="1">
      <c r="A1212" s="177" t="s">
        <v>156</v>
      </c>
      <c r="B1212" s="177" t="s">
        <v>1626</v>
      </c>
      <c r="C1212" s="178">
        <v>9</v>
      </c>
      <c r="D1212" s="179">
        <v>1.3801000000000001</v>
      </c>
      <c r="E1212" s="179">
        <v>1.3801000000000001</v>
      </c>
      <c r="F1212" s="180">
        <v>1</v>
      </c>
      <c r="G1212" s="179">
        <f t="shared" si="36"/>
        <v>1.3801000000000001</v>
      </c>
      <c r="H1212" s="178">
        <v>1.9</v>
      </c>
      <c r="I1212" s="181">
        <f t="shared" si="37"/>
        <v>2.6221899999999998</v>
      </c>
      <c r="J1212" s="182" t="s">
        <v>1233</v>
      </c>
      <c r="K1212" s="183" t="s">
        <v>1234</v>
      </c>
      <c r="L1212" s="170"/>
    </row>
    <row r="1213" spans="1:12" ht="11.25" customHeight="1">
      <c r="A1213" s="163" t="s">
        <v>1627</v>
      </c>
      <c r="B1213" s="163" t="s">
        <v>1628</v>
      </c>
      <c r="C1213" s="164">
        <v>9.32</v>
      </c>
      <c r="D1213" s="165">
        <v>0.60170000000000001</v>
      </c>
      <c r="E1213" s="165">
        <v>0.60170000000000001</v>
      </c>
      <c r="F1213" s="166">
        <v>1</v>
      </c>
      <c r="G1213" s="165">
        <f t="shared" si="36"/>
        <v>0.60170000000000001</v>
      </c>
      <c r="H1213" s="164">
        <v>1.9</v>
      </c>
      <c r="I1213" s="167">
        <f t="shared" si="37"/>
        <v>1.14323</v>
      </c>
      <c r="J1213" s="168" t="s">
        <v>1233</v>
      </c>
      <c r="K1213" s="169" t="s">
        <v>1234</v>
      </c>
      <c r="L1213" s="170"/>
    </row>
    <row r="1214" spans="1:12" ht="11.25" customHeight="1">
      <c r="A1214" s="151" t="s">
        <v>1629</v>
      </c>
      <c r="B1214" s="151" t="s">
        <v>1628</v>
      </c>
      <c r="C1214" s="171">
        <v>9.6</v>
      </c>
      <c r="D1214" s="172">
        <v>0.621</v>
      </c>
      <c r="E1214" s="172">
        <v>0.621</v>
      </c>
      <c r="F1214" s="173">
        <v>1</v>
      </c>
      <c r="G1214" s="172">
        <f t="shared" si="36"/>
        <v>0.621</v>
      </c>
      <c r="H1214" s="171">
        <v>1.9</v>
      </c>
      <c r="I1214" s="174">
        <f t="shared" si="37"/>
        <v>1.1798999999999999</v>
      </c>
      <c r="J1214" s="175" t="s">
        <v>1233</v>
      </c>
      <c r="K1214" s="176" t="s">
        <v>1234</v>
      </c>
      <c r="L1214" s="170"/>
    </row>
    <row r="1215" spans="1:12" ht="11.25" customHeight="1">
      <c r="A1215" s="151" t="s">
        <v>1630</v>
      </c>
      <c r="B1215" s="151" t="s">
        <v>1628</v>
      </c>
      <c r="C1215" s="171">
        <v>17.420000000000002</v>
      </c>
      <c r="D1215" s="172">
        <v>1.1140000000000001</v>
      </c>
      <c r="E1215" s="172">
        <v>1.1140000000000001</v>
      </c>
      <c r="F1215" s="173">
        <v>1</v>
      </c>
      <c r="G1215" s="172">
        <f t="shared" si="36"/>
        <v>1.1140000000000001</v>
      </c>
      <c r="H1215" s="171">
        <v>1.9</v>
      </c>
      <c r="I1215" s="174">
        <f t="shared" si="37"/>
        <v>2.1166</v>
      </c>
      <c r="J1215" s="175" t="s">
        <v>1233</v>
      </c>
      <c r="K1215" s="176" t="s">
        <v>1234</v>
      </c>
      <c r="L1215" s="170"/>
    </row>
    <row r="1216" spans="1:12" ht="11.25" customHeight="1">
      <c r="A1216" s="177" t="s">
        <v>1631</v>
      </c>
      <c r="B1216" s="177" t="s">
        <v>1628</v>
      </c>
      <c r="C1216" s="178">
        <v>26.07</v>
      </c>
      <c r="D1216" s="179">
        <v>2.2401</v>
      </c>
      <c r="E1216" s="179">
        <v>2.2401</v>
      </c>
      <c r="F1216" s="180">
        <v>1</v>
      </c>
      <c r="G1216" s="179">
        <f t="shared" si="36"/>
        <v>2.2401</v>
      </c>
      <c r="H1216" s="178">
        <v>1.9</v>
      </c>
      <c r="I1216" s="181">
        <f t="shared" si="37"/>
        <v>4.2561900000000001</v>
      </c>
      <c r="J1216" s="182" t="s">
        <v>1233</v>
      </c>
      <c r="K1216" s="183" t="s">
        <v>1234</v>
      </c>
      <c r="L1216" s="170"/>
    </row>
    <row r="1217" spans="1:12" ht="11.25" customHeight="1">
      <c r="A1217" s="163" t="s">
        <v>1632</v>
      </c>
      <c r="B1217" s="163" t="s">
        <v>1633</v>
      </c>
      <c r="C1217" s="164">
        <v>4.78</v>
      </c>
      <c r="D1217" s="165">
        <v>0.51359999999999995</v>
      </c>
      <c r="E1217" s="165">
        <v>0.51359999999999995</v>
      </c>
      <c r="F1217" s="166">
        <v>1</v>
      </c>
      <c r="G1217" s="165">
        <f t="shared" si="36"/>
        <v>0.51359999999999995</v>
      </c>
      <c r="H1217" s="164">
        <v>1.9</v>
      </c>
      <c r="I1217" s="167">
        <f t="shared" si="37"/>
        <v>0.97584000000000004</v>
      </c>
      <c r="J1217" s="168" t="s">
        <v>1233</v>
      </c>
      <c r="K1217" s="169" t="s">
        <v>1234</v>
      </c>
      <c r="L1217" s="170"/>
    </row>
    <row r="1218" spans="1:12" ht="11.25" customHeight="1">
      <c r="A1218" s="151" t="s">
        <v>1634</v>
      </c>
      <c r="B1218" s="151" t="s">
        <v>1633</v>
      </c>
      <c r="C1218" s="171">
        <v>5.65</v>
      </c>
      <c r="D1218" s="172">
        <v>0.59889999999999999</v>
      </c>
      <c r="E1218" s="172">
        <v>0.59889999999999999</v>
      </c>
      <c r="F1218" s="173">
        <v>1</v>
      </c>
      <c r="G1218" s="172">
        <f t="shared" si="36"/>
        <v>0.59889999999999999</v>
      </c>
      <c r="H1218" s="171">
        <v>1.9</v>
      </c>
      <c r="I1218" s="174">
        <f t="shared" si="37"/>
        <v>1.13791</v>
      </c>
      <c r="J1218" s="175" t="s">
        <v>1233</v>
      </c>
      <c r="K1218" s="176" t="s">
        <v>1234</v>
      </c>
      <c r="L1218" s="170"/>
    </row>
    <row r="1219" spans="1:12" ht="11.25" customHeight="1">
      <c r="A1219" s="151" t="s">
        <v>1635</v>
      </c>
      <c r="B1219" s="151" t="s">
        <v>1633</v>
      </c>
      <c r="C1219" s="171">
        <v>6.58</v>
      </c>
      <c r="D1219" s="172">
        <v>0.97709999999999997</v>
      </c>
      <c r="E1219" s="172">
        <v>0.97709999999999997</v>
      </c>
      <c r="F1219" s="173">
        <v>1</v>
      </c>
      <c r="G1219" s="172">
        <f t="shared" si="36"/>
        <v>0.97709999999999997</v>
      </c>
      <c r="H1219" s="171">
        <v>1.9</v>
      </c>
      <c r="I1219" s="174">
        <f t="shared" si="37"/>
        <v>1.85649</v>
      </c>
      <c r="J1219" s="175" t="s">
        <v>1233</v>
      </c>
      <c r="K1219" s="176" t="s">
        <v>1234</v>
      </c>
      <c r="L1219" s="170"/>
    </row>
    <row r="1220" spans="1:12" ht="11.25" customHeight="1">
      <c r="A1220" s="177" t="s">
        <v>1636</v>
      </c>
      <c r="B1220" s="177" t="s">
        <v>1633</v>
      </c>
      <c r="C1220" s="178">
        <v>6.58</v>
      </c>
      <c r="D1220" s="179">
        <v>1.5027999999999999</v>
      </c>
      <c r="E1220" s="179">
        <v>1.5027999999999999</v>
      </c>
      <c r="F1220" s="180">
        <v>1</v>
      </c>
      <c r="G1220" s="179">
        <f t="shared" si="36"/>
        <v>1.5027999999999999</v>
      </c>
      <c r="H1220" s="178">
        <v>1.9</v>
      </c>
      <c r="I1220" s="181">
        <f t="shared" si="37"/>
        <v>2.8553199999999999</v>
      </c>
      <c r="J1220" s="182" t="s">
        <v>1233</v>
      </c>
      <c r="K1220" s="183" t="s">
        <v>1234</v>
      </c>
      <c r="L1220" s="170"/>
    </row>
    <row r="1221" spans="1:12" ht="11.25" customHeight="1">
      <c r="A1221" s="163" t="s">
        <v>157</v>
      </c>
      <c r="B1221" s="163" t="s">
        <v>1637</v>
      </c>
      <c r="C1221" s="164">
        <v>1.92</v>
      </c>
      <c r="D1221" s="165">
        <v>0.2492</v>
      </c>
      <c r="E1221" s="165">
        <v>0.2492</v>
      </c>
      <c r="F1221" s="166">
        <v>1</v>
      </c>
      <c r="G1221" s="165">
        <f t="shared" si="36"/>
        <v>0.2492</v>
      </c>
      <c r="H1221" s="164">
        <v>1.9</v>
      </c>
      <c r="I1221" s="167">
        <f t="shared" si="37"/>
        <v>0.47348000000000001</v>
      </c>
      <c r="J1221" s="168" t="s">
        <v>1233</v>
      </c>
      <c r="K1221" s="169" t="s">
        <v>1234</v>
      </c>
      <c r="L1221" s="170"/>
    </row>
    <row r="1222" spans="1:12" ht="11.25" customHeight="1">
      <c r="A1222" s="151" t="s">
        <v>158</v>
      </c>
      <c r="B1222" s="151" t="s">
        <v>1637</v>
      </c>
      <c r="C1222" s="171">
        <v>2.02</v>
      </c>
      <c r="D1222" s="172">
        <v>0.3906</v>
      </c>
      <c r="E1222" s="172">
        <v>0.3906</v>
      </c>
      <c r="F1222" s="173">
        <v>1</v>
      </c>
      <c r="G1222" s="172">
        <f t="shared" si="36"/>
        <v>0.3906</v>
      </c>
      <c r="H1222" s="171">
        <v>1.9</v>
      </c>
      <c r="I1222" s="174">
        <f t="shared" si="37"/>
        <v>0.74214000000000002</v>
      </c>
      <c r="J1222" s="175" t="s">
        <v>1233</v>
      </c>
      <c r="K1222" s="176" t="s">
        <v>1234</v>
      </c>
      <c r="L1222" s="170"/>
    </row>
    <row r="1223" spans="1:12" ht="11.25" customHeight="1">
      <c r="A1223" s="151" t="s">
        <v>159</v>
      </c>
      <c r="B1223" s="151" t="s">
        <v>1637</v>
      </c>
      <c r="C1223" s="171">
        <v>2.82</v>
      </c>
      <c r="D1223" s="172">
        <v>0.63390000000000002</v>
      </c>
      <c r="E1223" s="172">
        <v>0.63390000000000002</v>
      </c>
      <c r="F1223" s="173">
        <v>1</v>
      </c>
      <c r="G1223" s="172">
        <f t="shared" si="36"/>
        <v>0.63390000000000002</v>
      </c>
      <c r="H1223" s="171">
        <v>1.9</v>
      </c>
      <c r="I1223" s="174">
        <f t="shared" si="37"/>
        <v>1.20441</v>
      </c>
      <c r="J1223" s="175" t="s">
        <v>1233</v>
      </c>
      <c r="K1223" s="176" t="s">
        <v>1234</v>
      </c>
      <c r="L1223" s="170"/>
    </row>
    <row r="1224" spans="1:12" ht="11.25" customHeight="1">
      <c r="A1224" s="177" t="s">
        <v>160</v>
      </c>
      <c r="B1224" s="177" t="s">
        <v>1637</v>
      </c>
      <c r="C1224" s="178">
        <v>6.45</v>
      </c>
      <c r="D1224" s="179">
        <v>1.2718</v>
      </c>
      <c r="E1224" s="179">
        <v>1.2718</v>
      </c>
      <c r="F1224" s="180">
        <v>1</v>
      </c>
      <c r="G1224" s="179">
        <f t="shared" si="36"/>
        <v>1.2718</v>
      </c>
      <c r="H1224" s="178">
        <v>1.9</v>
      </c>
      <c r="I1224" s="181">
        <f t="shared" si="37"/>
        <v>2.41642</v>
      </c>
      <c r="J1224" s="182" t="s">
        <v>1233</v>
      </c>
      <c r="K1224" s="183" t="s">
        <v>1234</v>
      </c>
      <c r="L1224" s="170"/>
    </row>
    <row r="1225" spans="1:12" ht="11.25" customHeight="1">
      <c r="A1225" s="163" t="s">
        <v>161</v>
      </c>
      <c r="B1225" s="163" t="s">
        <v>1638</v>
      </c>
      <c r="C1225" s="164">
        <v>8.01</v>
      </c>
      <c r="D1225" s="165">
        <v>0.44590000000000002</v>
      </c>
      <c r="E1225" s="165">
        <v>0.44590000000000002</v>
      </c>
      <c r="F1225" s="166">
        <v>1</v>
      </c>
      <c r="G1225" s="165">
        <f t="shared" si="36"/>
        <v>0.44590000000000002</v>
      </c>
      <c r="H1225" s="164">
        <v>1.9</v>
      </c>
      <c r="I1225" s="167">
        <f t="shared" si="37"/>
        <v>0.84721000000000002</v>
      </c>
      <c r="J1225" s="168" t="s">
        <v>1233</v>
      </c>
      <c r="K1225" s="169" t="s">
        <v>1234</v>
      </c>
      <c r="L1225" s="170"/>
    </row>
    <row r="1226" spans="1:12" ht="11.25" customHeight="1">
      <c r="A1226" s="151" t="s">
        <v>162</v>
      </c>
      <c r="B1226" s="151" t="s">
        <v>1638</v>
      </c>
      <c r="C1226" s="171">
        <v>8.1300000000000008</v>
      </c>
      <c r="D1226" s="172">
        <v>0.5242</v>
      </c>
      <c r="E1226" s="172">
        <v>0.5242</v>
      </c>
      <c r="F1226" s="173">
        <v>1</v>
      </c>
      <c r="G1226" s="172">
        <f t="shared" si="36"/>
        <v>0.5242</v>
      </c>
      <c r="H1226" s="171">
        <v>1.9</v>
      </c>
      <c r="I1226" s="174">
        <f t="shared" si="37"/>
        <v>0.99597999999999998</v>
      </c>
      <c r="J1226" s="175" t="s">
        <v>1233</v>
      </c>
      <c r="K1226" s="176" t="s">
        <v>1234</v>
      </c>
      <c r="L1226" s="170"/>
    </row>
    <row r="1227" spans="1:12" ht="11.25" customHeight="1">
      <c r="A1227" s="151" t="s">
        <v>163</v>
      </c>
      <c r="B1227" s="151" t="s">
        <v>1638</v>
      </c>
      <c r="C1227" s="171">
        <v>18.09</v>
      </c>
      <c r="D1227" s="172">
        <v>0.79330000000000001</v>
      </c>
      <c r="E1227" s="172">
        <v>0.79330000000000001</v>
      </c>
      <c r="F1227" s="173">
        <v>1</v>
      </c>
      <c r="G1227" s="172">
        <f t="shared" si="36"/>
        <v>0.79330000000000001</v>
      </c>
      <c r="H1227" s="171">
        <v>1.9</v>
      </c>
      <c r="I1227" s="174">
        <f t="shared" si="37"/>
        <v>1.5072700000000001</v>
      </c>
      <c r="J1227" s="175" t="s">
        <v>1233</v>
      </c>
      <c r="K1227" s="176" t="s">
        <v>1234</v>
      </c>
      <c r="L1227" s="170"/>
    </row>
    <row r="1228" spans="1:12" ht="11.25" customHeight="1">
      <c r="A1228" s="177" t="s">
        <v>164</v>
      </c>
      <c r="B1228" s="177" t="s">
        <v>1638</v>
      </c>
      <c r="C1228" s="178">
        <v>18.09</v>
      </c>
      <c r="D1228" s="179">
        <v>2.1909000000000001</v>
      </c>
      <c r="E1228" s="179">
        <v>2.1909000000000001</v>
      </c>
      <c r="F1228" s="180">
        <v>1</v>
      </c>
      <c r="G1228" s="179">
        <f t="shared" si="36"/>
        <v>2.1909000000000001</v>
      </c>
      <c r="H1228" s="178">
        <v>1.9</v>
      </c>
      <c r="I1228" s="181">
        <f t="shared" si="37"/>
        <v>4.1627099999999997</v>
      </c>
      <c r="J1228" s="182" t="s">
        <v>1233</v>
      </c>
      <c r="K1228" s="183" t="s">
        <v>1234</v>
      </c>
      <c r="L1228" s="170"/>
    </row>
    <row r="1229" spans="1:12" ht="11.25" customHeight="1">
      <c r="A1229" s="163" t="s">
        <v>165</v>
      </c>
      <c r="B1229" s="163" t="s">
        <v>1639</v>
      </c>
      <c r="C1229" s="164">
        <v>3.67</v>
      </c>
      <c r="D1229" s="165">
        <v>0.30280000000000001</v>
      </c>
      <c r="E1229" s="165">
        <v>0.30280000000000001</v>
      </c>
      <c r="F1229" s="166">
        <v>1</v>
      </c>
      <c r="G1229" s="165">
        <f t="shared" ref="G1229:G1292" si="38">ROUND(F1229*D1229,5)</f>
        <v>0.30280000000000001</v>
      </c>
      <c r="H1229" s="164">
        <v>1.9</v>
      </c>
      <c r="I1229" s="167">
        <f t="shared" ref="I1229:I1292" si="39">ROUND(H1229*G1229,5)</f>
        <v>0.57532000000000005</v>
      </c>
      <c r="J1229" s="168" t="s">
        <v>1233</v>
      </c>
      <c r="K1229" s="169" t="s">
        <v>1234</v>
      </c>
      <c r="L1229" s="170"/>
    </row>
    <row r="1230" spans="1:12" ht="11.25" customHeight="1">
      <c r="A1230" s="151" t="s">
        <v>166</v>
      </c>
      <c r="B1230" s="151" t="s">
        <v>1639</v>
      </c>
      <c r="C1230" s="171">
        <v>4.0999999999999996</v>
      </c>
      <c r="D1230" s="172">
        <v>0.42630000000000001</v>
      </c>
      <c r="E1230" s="172">
        <v>0.42630000000000001</v>
      </c>
      <c r="F1230" s="173">
        <v>1</v>
      </c>
      <c r="G1230" s="172">
        <f t="shared" si="38"/>
        <v>0.42630000000000001</v>
      </c>
      <c r="H1230" s="171">
        <v>1.9</v>
      </c>
      <c r="I1230" s="174">
        <f t="shared" si="39"/>
        <v>0.80996999999999997</v>
      </c>
      <c r="J1230" s="175" t="s">
        <v>1233</v>
      </c>
      <c r="K1230" s="176" t="s">
        <v>1234</v>
      </c>
      <c r="L1230" s="170"/>
    </row>
    <row r="1231" spans="1:12" ht="11.25" customHeight="1">
      <c r="A1231" s="151" t="s">
        <v>167</v>
      </c>
      <c r="B1231" s="151" t="s">
        <v>1639</v>
      </c>
      <c r="C1231" s="171">
        <v>5.01</v>
      </c>
      <c r="D1231" s="172">
        <v>0.79469999999999996</v>
      </c>
      <c r="E1231" s="172">
        <v>0.79469999999999996</v>
      </c>
      <c r="F1231" s="173">
        <v>1</v>
      </c>
      <c r="G1231" s="172">
        <f t="shared" si="38"/>
        <v>0.79469999999999996</v>
      </c>
      <c r="H1231" s="171">
        <v>1.9</v>
      </c>
      <c r="I1231" s="174">
        <f t="shared" si="39"/>
        <v>1.50993</v>
      </c>
      <c r="J1231" s="175" t="s">
        <v>1233</v>
      </c>
      <c r="K1231" s="176" t="s">
        <v>1234</v>
      </c>
      <c r="L1231" s="170"/>
    </row>
    <row r="1232" spans="1:12" ht="11.25" customHeight="1">
      <c r="A1232" s="177" t="s">
        <v>168</v>
      </c>
      <c r="B1232" s="177" t="s">
        <v>1639</v>
      </c>
      <c r="C1232" s="178">
        <v>8.93</v>
      </c>
      <c r="D1232" s="179">
        <v>1.7103999999999999</v>
      </c>
      <c r="E1232" s="179">
        <v>1.7103999999999999</v>
      </c>
      <c r="F1232" s="180">
        <v>1</v>
      </c>
      <c r="G1232" s="179">
        <f t="shared" si="38"/>
        <v>1.7103999999999999</v>
      </c>
      <c r="H1232" s="178">
        <v>1.9</v>
      </c>
      <c r="I1232" s="181">
        <f t="shared" si="39"/>
        <v>3.2497600000000002</v>
      </c>
      <c r="J1232" s="182" t="s">
        <v>1233</v>
      </c>
      <c r="K1232" s="183" t="s">
        <v>1234</v>
      </c>
      <c r="L1232" s="170"/>
    </row>
    <row r="1233" spans="1:12" ht="11.25" customHeight="1">
      <c r="A1233" s="163" t="s">
        <v>169</v>
      </c>
      <c r="B1233" s="163" t="s">
        <v>1640</v>
      </c>
      <c r="C1233" s="164">
        <v>3.54</v>
      </c>
      <c r="D1233" s="165">
        <v>0.318</v>
      </c>
      <c r="E1233" s="165">
        <v>0.318</v>
      </c>
      <c r="F1233" s="166">
        <v>1</v>
      </c>
      <c r="G1233" s="165">
        <f t="shared" si="38"/>
        <v>0.318</v>
      </c>
      <c r="H1233" s="164">
        <v>1.9</v>
      </c>
      <c r="I1233" s="167">
        <f t="shared" si="39"/>
        <v>0.60419999999999996</v>
      </c>
      <c r="J1233" s="168" t="s">
        <v>1233</v>
      </c>
      <c r="K1233" s="169" t="s">
        <v>1234</v>
      </c>
      <c r="L1233" s="170"/>
    </row>
    <row r="1234" spans="1:12" ht="11.25" customHeight="1">
      <c r="A1234" s="151" t="s">
        <v>170</v>
      </c>
      <c r="B1234" s="151" t="s">
        <v>1640</v>
      </c>
      <c r="C1234" s="171">
        <v>3.92</v>
      </c>
      <c r="D1234" s="172">
        <v>0.40260000000000001</v>
      </c>
      <c r="E1234" s="172">
        <v>0.40260000000000001</v>
      </c>
      <c r="F1234" s="173">
        <v>1</v>
      </c>
      <c r="G1234" s="172">
        <f t="shared" si="38"/>
        <v>0.40260000000000001</v>
      </c>
      <c r="H1234" s="171">
        <v>1.9</v>
      </c>
      <c r="I1234" s="174">
        <f t="shared" si="39"/>
        <v>0.76493999999999995</v>
      </c>
      <c r="J1234" s="175" t="s">
        <v>1233</v>
      </c>
      <c r="K1234" s="176" t="s">
        <v>1234</v>
      </c>
      <c r="L1234" s="170"/>
    </row>
    <row r="1235" spans="1:12" ht="11.25" customHeight="1">
      <c r="A1235" s="151" t="s">
        <v>171</v>
      </c>
      <c r="B1235" s="151" t="s">
        <v>1640</v>
      </c>
      <c r="C1235" s="171">
        <v>4.41</v>
      </c>
      <c r="D1235" s="172">
        <v>0.68910000000000005</v>
      </c>
      <c r="E1235" s="172">
        <v>0.68910000000000005</v>
      </c>
      <c r="F1235" s="173">
        <v>1</v>
      </c>
      <c r="G1235" s="172">
        <f t="shared" si="38"/>
        <v>0.68910000000000005</v>
      </c>
      <c r="H1235" s="171">
        <v>1.9</v>
      </c>
      <c r="I1235" s="174">
        <f t="shared" si="39"/>
        <v>1.3092900000000001</v>
      </c>
      <c r="J1235" s="175" t="s">
        <v>1233</v>
      </c>
      <c r="K1235" s="176" t="s">
        <v>1234</v>
      </c>
      <c r="L1235" s="170"/>
    </row>
    <row r="1236" spans="1:12" ht="11.25" customHeight="1">
      <c r="A1236" s="177" t="s">
        <v>172</v>
      </c>
      <c r="B1236" s="177" t="s">
        <v>1640</v>
      </c>
      <c r="C1236" s="178">
        <v>8.44</v>
      </c>
      <c r="D1236" s="179">
        <v>1.7450000000000001</v>
      </c>
      <c r="E1236" s="179">
        <v>1.7450000000000001</v>
      </c>
      <c r="F1236" s="180">
        <v>1</v>
      </c>
      <c r="G1236" s="179">
        <f t="shared" si="38"/>
        <v>1.7450000000000001</v>
      </c>
      <c r="H1236" s="178">
        <v>1.9</v>
      </c>
      <c r="I1236" s="181">
        <f t="shared" si="39"/>
        <v>3.3155000000000001</v>
      </c>
      <c r="J1236" s="182" t="s">
        <v>1233</v>
      </c>
      <c r="K1236" s="183" t="s">
        <v>1234</v>
      </c>
      <c r="L1236" s="170"/>
    </row>
    <row r="1237" spans="1:12" ht="11.25" customHeight="1">
      <c r="A1237" s="163" t="s">
        <v>173</v>
      </c>
      <c r="B1237" s="163" t="s">
        <v>1641</v>
      </c>
      <c r="C1237" s="164">
        <v>3.07</v>
      </c>
      <c r="D1237" s="165">
        <v>0.38019999999999998</v>
      </c>
      <c r="E1237" s="165">
        <v>0.38019999999999998</v>
      </c>
      <c r="F1237" s="166">
        <v>1</v>
      </c>
      <c r="G1237" s="165">
        <f t="shared" si="38"/>
        <v>0.38019999999999998</v>
      </c>
      <c r="H1237" s="164">
        <v>1.9</v>
      </c>
      <c r="I1237" s="167">
        <f t="shared" si="39"/>
        <v>0.72238000000000002</v>
      </c>
      <c r="J1237" s="168" t="s">
        <v>1233</v>
      </c>
      <c r="K1237" s="169" t="s">
        <v>1234</v>
      </c>
      <c r="L1237" s="170"/>
    </row>
    <row r="1238" spans="1:12" ht="11.25" customHeight="1">
      <c r="A1238" s="151" t="s">
        <v>174</v>
      </c>
      <c r="B1238" s="151" t="s">
        <v>1641</v>
      </c>
      <c r="C1238" s="171">
        <v>3.57</v>
      </c>
      <c r="D1238" s="172">
        <v>0.54879999999999995</v>
      </c>
      <c r="E1238" s="172">
        <v>0.54879999999999995</v>
      </c>
      <c r="F1238" s="173">
        <v>1</v>
      </c>
      <c r="G1238" s="172">
        <f t="shared" si="38"/>
        <v>0.54879999999999995</v>
      </c>
      <c r="H1238" s="171">
        <v>1.9</v>
      </c>
      <c r="I1238" s="174">
        <f t="shared" si="39"/>
        <v>1.0427200000000001</v>
      </c>
      <c r="J1238" s="175" t="s">
        <v>1233</v>
      </c>
      <c r="K1238" s="176" t="s">
        <v>1234</v>
      </c>
      <c r="L1238" s="170"/>
    </row>
    <row r="1239" spans="1:12" ht="11.25" customHeight="1">
      <c r="A1239" s="151" t="s">
        <v>175</v>
      </c>
      <c r="B1239" s="151" t="s">
        <v>1641</v>
      </c>
      <c r="C1239" s="171">
        <v>5.65</v>
      </c>
      <c r="D1239" s="172">
        <v>0.96040000000000003</v>
      </c>
      <c r="E1239" s="172">
        <v>0.96040000000000003</v>
      </c>
      <c r="F1239" s="173">
        <v>1</v>
      </c>
      <c r="G1239" s="172">
        <f t="shared" si="38"/>
        <v>0.96040000000000003</v>
      </c>
      <c r="H1239" s="171">
        <v>1.9</v>
      </c>
      <c r="I1239" s="174">
        <f t="shared" si="39"/>
        <v>1.8247599999999999</v>
      </c>
      <c r="J1239" s="175" t="s">
        <v>1233</v>
      </c>
      <c r="K1239" s="176" t="s">
        <v>1234</v>
      </c>
      <c r="L1239" s="170"/>
    </row>
    <row r="1240" spans="1:12" ht="11.25" customHeight="1">
      <c r="A1240" s="177" t="s">
        <v>176</v>
      </c>
      <c r="B1240" s="177" t="s">
        <v>1641</v>
      </c>
      <c r="C1240" s="178">
        <v>11.48</v>
      </c>
      <c r="D1240" s="179">
        <v>2.2320000000000002</v>
      </c>
      <c r="E1240" s="179">
        <v>2.2320000000000002</v>
      </c>
      <c r="F1240" s="180">
        <v>1</v>
      </c>
      <c r="G1240" s="179">
        <f t="shared" si="38"/>
        <v>2.2320000000000002</v>
      </c>
      <c r="H1240" s="178">
        <v>1.9</v>
      </c>
      <c r="I1240" s="181">
        <f t="shared" si="39"/>
        <v>4.2408000000000001</v>
      </c>
      <c r="J1240" s="182" t="s">
        <v>1233</v>
      </c>
      <c r="K1240" s="183" t="s">
        <v>1234</v>
      </c>
      <c r="L1240" s="170"/>
    </row>
    <row r="1241" spans="1:12" ht="11.25" customHeight="1">
      <c r="A1241" s="163" t="s">
        <v>177</v>
      </c>
      <c r="B1241" s="163" t="s">
        <v>1642</v>
      </c>
      <c r="C1241" s="164">
        <v>4</v>
      </c>
      <c r="D1241" s="165">
        <v>0.32769999999999999</v>
      </c>
      <c r="E1241" s="165">
        <v>0.32769999999999999</v>
      </c>
      <c r="F1241" s="166">
        <v>1</v>
      </c>
      <c r="G1241" s="165">
        <f t="shared" si="38"/>
        <v>0.32769999999999999</v>
      </c>
      <c r="H1241" s="164">
        <v>1.9</v>
      </c>
      <c r="I1241" s="167">
        <f t="shared" si="39"/>
        <v>0.62263000000000002</v>
      </c>
      <c r="J1241" s="168" t="s">
        <v>1233</v>
      </c>
      <c r="K1241" s="169" t="s">
        <v>1234</v>
      </c>
      <c r="L1241" s="170"/>
    </row>
    <row r="1242" spans="1:12" ht="11.25" customHeight="1">
      <c r="A1242" s="151" t="s">
        <v>178</v>
      </c>
      <c r="B1242" s="151" t="s">
        <v>1642</v>
      </c>
      <c r="C1242" s="171">
        <v>4.3099999999999996</v>
      </c>
      <c r="D1242" s="172">
        <v>0.42809999999999998</v>
      </c>
      <c r="E1242" s="172">
        <v>0.42809999999999998</v>
      </c>
      <c r="F1242" s="173">
        <v>1</v>
      </c>
      <c r="G1242" s="172">
        <f t="shared" si="38"/>
        <v>0.42809999999999998</v>
      </c>
      <c r="H1242" s="171">
        <v>1.9</v>
      </c>
      <c r="I1242" s="174">
        <f t="shared" si="39"/>
        <v>0.81338999999999995</v>
      </c>
      <c r="J1242" s="175" t="s">
        <v>1233</v>
      </c>
      <c r="K1242" s="176" t="s">
        <v>1234</v>
      </c>
      <c r="L1242" s="170"/>
    </row>
    <row r="1243" spans="1:12" ht="11.25" customHeight="1">
      <c r="A1243" s="151" t="s">
        <v>179</v>
      </c>
      <c r="B1243" s="151" t="s">
        <v>1642</v>
      </c>
      <c r="C1243" s="171">
        <v>6.02</v>
      </c>
      <c r="D1243" s="172">
        <v>0.77080000000000004</v>
      </c>
      <c r="E1243" s="172">
        <v>0.77080000000000004</v>
      </c>
      <c r="F1243" s="173">
        <v>1</v>
      </c>
      <c r="G1243" s="172">
        <f t="shared" si="38"/>
        <v>0.77080000000000004</v>
      </c>
      <c r="H1243" s="171">
        <v>1.9</v>
      </c>
      <c r="I1243" s="174">
        <f t="shared" si="39"/>
        <v>1.46452</v>
      </c>
      <c r="J1243" s="175" t="s">
        <v>1233</v>
      </c>
      <c r="K1243" s="176" t="s">
        <v>1234</v>
      </c>
      <c r="L1243" s="170"/>
    </row>
    <row r="1244" spans="1:12" ht="11.25" customHeight="1">
      <c r="A1244" s="177" t="s">
        <v>180</v>
      </c>
      <c r="B1244" s="177" t="s">
        <v>1642</v>
      </c>
      <c r="C1244" s="178">
        <v>8.81</v>
      </c>
      <c r="D1244" s="179">
        <v>1.4470000000000001</v>
      </c>
      <c r="E1244" s="179">
        <v>1.4470000000000001</v>
      </c>
      <c r="F1244" s="180">
        <v>1</v>
      </c>
      <c r="G1244" s="179">
        <f t="shared" si="38"/>
        <v>1.4470000000000001</v>
      </c>
      <c r="H1244" s="178">
        <v>1.9</v>
      </c>
      <c r="I1244" s="181">
        <f t="shared" si="39"/>
        <v>2.7492999999999999</v>
      </c>
      <c r="J1244" s="182" t="s">
        <v>1233</v>
      </c>
      <c r="K1244" s="183" t="s">
        <v>1234</v>
      </c>
      <c r="L1244" s="170"/>
    </row>
    <row r="1245" spans="1:12" ht="11.25" customHeight="1">
      <c r="A1245" s="163" t="s">
        <v>1371</v>
      </c>
      <c r="B1245" s="163" t="s">
        <v>1833</v>
      </c>
      <c r="C1245" s="164">
        <v>3.48</v>
      </c>
      <c r="D1245" s="165">
        <v>1.3895</v>
      </c>
      <c r="E1245" s="165">
        <v>1.3895</v>
      </c>
      <c r="F1245" s="166">
        <v>1</v>
      </c>
      <c r="G1245" s="165">
        <f t="shared" si="38"/>
        <v>1.3895</v>
      </c>
      <c r="H1245" s="164">
        <v>1.2</v>
      </c>
      <c r="I1245" s="167">
        <f t="shared" si="39"/>
        <v>1.6674</v>
      </c>
      <c r="J1245" s="168" t="s">
        <v>1227</v>
      </c>
      <c r="K1245" s="169" t="s">
        <v>1229</v>
      </c>
      <c r="L1245" s="170"/>
    </row>
    <row r="1246" spans="1:12" ht="11.25" customHeight="1">
      <c r="A1246" s="151" t="s">
        <v>1372</v>
      </c>
      <c r="B1246" s="151" t="s">
        <v>1833</v>
      </c>
      <c r="C1246" s="171">
        <v>5.07</v>
      </c>
      <c r="D1246" s="172">
        <v>1.7702</v>
      </c>
      <c r="E1246" s="172">
        <v>1.7702</v>
      </c>
      <c r="F1246" s="173">
        <v>1</v>
      </c>
      <c r="G1246" s="172">
        <f t="shared" si="38"/>
        <v>1.7702</v>
      </c>
      <c r="H1246" s="171">
        <v>1.2</v>
      </c>
      <c r="I1246" s="174">
        <f t="shared" si="39"/>
        <v>2.1242399999999999</v>
      </c>
      <c r="J1246" s="175" t="s">
        <v>1227</v>
      </c>
      <c r="K1246" s="176" t="s">
        <v>1229</v>
      </c>
      <c r="L1246" s="170"/>
    </row>
    <row r="1247" spans="1:12" ht="11.25" customHeight="1">
      <c r="A1247" s="151" t="s">
        <v>1373</v>
      </c>
      <c r="B1247" s="151" t="s">
        <v>1833</v>
      </c>
      <c r="C1247" s="171">
        <v>8.56</v>
      </c>
      <c r="D1247" s="172">
        <v>2.5958000000000001</v>
      </c>
      <c r="E1247" s="172">
        <v>2.5958000000000001</v>
      </c>
      <c r="F1247" s="173">
        <v>1</v>
      </c>
      <c r="G1247" s="172">
        <f t="shared" si="38"/>
        <v>2.5958000000000001</v>
      </c>
      <c r="H1247" s="171">
        <v>1.2</v>
      </c>
      <c r="I1247" s="174">
        <f t="shared" si="39"/>
        <v>3.11496</v>
      </c>
      <c r="J1247" s="175" t="s">
        <v>1227</v>
      </c>
      <c r="K1247" s="176" t="s">
        <v>1229</v>
      </c>
      <c r="L1247" s="170"/>
    </row>
    <row r="1248" spans="1:12" ht="11.25" customHeight="1">
      <c r="A1248" s="177" t="s">
        <v>1374</v>
      </c>
      <c r="B1248" s="177" t="s">
        <v>1833</v>
      </c>
      <c r="C1248" s="178">
        <v>14.82</v>
      </c>
      <c r="D1248" s="179">
        <v>4.4804000000000004</v>
      </c>
      <c r="E1248" s="179">
        <v>4.4804000000000004</v>
      </c>
      <c r="F1248" s="180">
        <v>1</v>
      </c>
      <c r="G1248" s="179">
        <f t="shared" si="38"/>
        <v>4.4804000000000004</v>
      </c>
      <c r="H1248" s="178">
        <v>1.2</v>
      </c>
      <c r="I1248" s="181">
        <f t="shared" si="39"/>
        <v>5.3764799999999999</v>
      </c>
      <c r="J1248" s="182" t="s">
        <v>1227</v>
      </c>
      <c r="K1248" s="183" t="s">
        <v>1229</v>
      </c>
      <c r="L1248" s="170"/>
    </row>
    <row r="1249" spans="1:12" ht="11.25" customHeight="1">
      <c r="A1249" s="163" t="s">
        <v>1375</v>
      </c>
      <c r="B1249" s="163" t="s">
        <v>1834</v>
      </c>
      <c r="C1249" s="164">
        <v>3.24</v>
      </c>
      <c r="D1249" s="165">
        <v>1.0082</v>
      </c>
      <c r="E1249" s="165">
        <v>1.0082</v>
      </c>
      <c r="F1249" s="166">
        <v>1</v>
      </c>
      <c r="G1249" s="165">
        <f t="shared" si="38"/>
        <v>1.0082</v>
      </c>
      <c r="H1249" s="164">
        <v>1.2</v>
      </c>
      <c r="I1249" s="167">
        <f t="shared" si="39"/>
        <v>1.20984</v>
      </c>
      <c r="J1249" s="168" t="s">
        <v>1227</v>
      </c>
      <c r="K1249" s="169" t="s">
        <v>1229</v>
      </c>
      <c r="L1249" s="170"/>
    </row>
    <row r="1250" spans="1:12" ht="11.25" customHeight="1">
      <c r="A1250" s="151" t="s">
        <v>1376</v>
      </c>
      <c r="B1250" s="151" t="s">
        <v>1834</v>
      </c>
      <c r="C1250" s="171">
        <v>4.87</v>
      </c>
      <c r="D1250" s="172">
        <v>1.3297000000000001</v>
      </c>
      <c r="E1250" s="172">
        <v>1.3297000000000001</v>
      </c>
      <c r="F1250" s="173">
        <v>1</v>
      </c>
      <c r="G1250" s="172">
        <f t="shared" si="38"/>
        <v>1.3297000000000001</v>
      </c>
      <c r="H1250" s="171">
        <v>1.2</v>
      </c>
      <c r="I1250" s="174">
        <f t="shared" si="39"/>
        <v>1.5956399999999999</v>
      </c>
      <c r="J1250" s="175" t="s">
        <v>1227</v>
      </c>
      <c r="K1250" s="176" t="s">
        <v>1229</v>
      </c>
      <c r="L1250" s="170"/>
    </row>
    <row r="1251" spans="1:12" ht="11.25" customHeight="1">
      <c r="A1251" s="151" t="s">
        <v>1377</v>
      </c>
      <c r="B1251" s="151" t="s">
        <v>1834</v>
      </c>
      <c r="C1251" s="171">
        <v>7.22</v>
      </c>
      <c r="D1251" s="172">
        <v>1.8576999999999999</v>
      </c>
      <c r="E1251" s="172">
        <v>1.8576999999999999</v>
      </c>
      <c r="F1251" s="173">
        <v>1</v>
      </c>
      <c r="G1251" s="172">
        <f t="shared" si="38"/>
        <v>1.8576999999999999</v>
      </c>
      <c r="H1251" s="171">
        <v>1.2</v>
      </c>
      <c r="I1251" s="174">
        <f t="shared" si="39"/>
        <v>2.2292399999999999</v>
      </c>
      <c r="J1251" s="175" t="s">
        <v>1227</v>
      </c>
      <c r="K1251" s="176" t="s">
        <v>1229</v>
      </c>
      <c r="L1251" s="170"/>
    </row>
    <row r="1252" spans="1:12" ht="11.25" customHeight="1">
      <c r="A1252" s="177" t="s">
        <v>1378</v>
      </c>
      <c r="B1252" s="177" t="s">
        <v>1834</v>
      </c>
      <c r="C1252" s="178">
        <v>13.13</v>
      </c>
      <c r="D1252" s="179">
        <v>3.4117999999999999</v>
      </c>
      <c r="E1252" s="179">
        <v>3.4117999999999999</v>
      </c>
      <c r="F1252" s="180">
        <v>1</v>
      </c>
      <c r="G1252" s="179">
        <f t="shared" si="38"/>
        <v>3.4117999999999999</v>
      </c>
      <c r="H1252" s="178">
        <v>1.2</v>
      </c>
      <c r="I1252" s="181">
        <f t="shared" si="39"/>
        <v>4.0941599999999996</v>
      </c>
      <c r="J1252" s="182" t="s">
        <v>1227</v>
      </c>
      <c r="K1252" s="183" t="s">
        <v>1229</v>
      </c>
      <c r="L1252" s="170"/>
    </row>
    <row r="1253" spans="1:12" ht="11.25" customHeight="1">
      <c r="A1253" s="163" t="s">
        <v>1379</v>
      </c>
      <c r="B1253" s="163" t="s">
        <v>1835</v>
      </c>
      <c r="C1253" s="164">
        <v>2.6</v>
      </c>
      <c r="D1253" s="165">
        <v>0.81699999999999995</v>
      </c>
      <c r="E1253" s="165">
        <v>0.81699999999999995</v>
      </c>
      <c r="F1253" s="166">
        <v>1</v>
      </c>
      <c r="G1253" s="165">
        <f t="shared" si="38"/>
        <v>0.81699999999999995</v>
      </c>
      <c r="H1253" s="164">
        <v>1.2</v>
      </c>
      <c r="I1253" s="167">
        <f t="shared" si="39"/>
        <v>0.98040000000000005</v>
      </c>
      <c r="J1253" s="168" t="s">
        <v>1227</v>
      </c>
      <c r="K1253" s="169" t="s">
        <v>1229</v>
      </c>
      <c r="L1253" s="170"/>
    </row>
    <row r="1254" spans="1:12" ht="11.25" customHeight="1">
      <c r="A1254" s="151" t="s">
        <v>1380</v>
      </c>
      <c r="B1254" s="151" t="s">
        <v>1835</v>
      </c>
      <c r="C1254" s="171">
        <v>3.94</v>
      </c>
      <c r="D1254" s="172">
        <v>1.0788</v>
      </c>
      <c r="E1254" s="172">
        <v>1.0788</v>
      </c>
      <c r="F1254" s="173">
        <v>1</v>
      </c>
      <c r="G1254" s="172">
        <f t="shared" si="38"/>
        <v>1.0788</v>
      </c>
      <c r="H1254" s="171">
        <v>1.2</v>
      </c>
      <c r="I1254" s="174">
        <f t="shared" si="39"/>
        <v>1.2945599999999999</v>
      </c>
      <c r="J1254" s="175" t="s">
        <v>1227</v>
      </c>
      <c r="K1254" s="176" t="s">
        <v>1229</v>
      </c>
      <c r="L1254" s="170"/>
    </row>
    <row r="1255" spans="1:12" ht="11.25" customHeight="1">
      <c r="A1255" s="151" t="s">
        <v>1381</v>
      </c>
      <c r="B1255" s="151" t="s">
        <v>1835</v>
      </c>
      <c r="C1255" s="171">
        <v>6.71</v>
      </c>
      <c r="D1255" s="172">
        <v>1.5790999999999999</v>
      </c>
      <c r="E1255" s="172">
        <v>1.5790999999999999</v>
      </c>
      <c r="F1255" s="173">
        <v>1</v>
      </c>
      <c r="G1255" s="172">
        <f t="shared" si="38"/>
        <v>1.5790999999999999</v>
      </c>
      <c r="H1255" s="171">
        <v>1.2</v>
      </c>
      <c r="I1255" s="174">
        <f t="shared" si="39"/>
        <v>1.8949199999999999</v>
      </c>
      <c r="J1255" s="175" t="s">
        <v>1227</v>
      </c>
      <c r="K1255" s="176" t="s">
        <v>1229</v>
      </c>
      <c r="L1255" s="170"/>
    </row>
    <row r="1256" spans="1:12" ht="11.25" customHeight="1">
      <c r="A1256" s="177" t="s">
        <v>1382</v>
      </c>
      <c r="B1256" s="177" t="s">
        <v>1835</v>
      </c>
      <c r="C1256" s="178">
        <v>12.52</v>
      </c>
      <c r="D1256" s="179">
        <v>3.1678000000000002</v>
      </c>
      <c r="E1256" s="179">
        <v>3.1678000000000002</v>
      </c>
      <c r="F1256" s="180">
        <v>1</v>
      </c>
      <c r="G1256" s="179">
        <f t="shared" si="38"/>
        <v>3.1678000000000002</v>
      </c>
      <c r="H1256" s="178">
        <v>1.2</v>
      </c>
      <c r="I1256" s="181">
        <f t="shared" si="39"/>
        <v>3.8013599999999999</v>
      </c>
      <c r="J1256" s="182" t="s">
        <v>1227</v>
      </c>
      <c r="K1256" s="183" t="s">
        <v>1229</v>
      </c>
      <c r="L1256" s="170"/>
    </row>
    <row r="1257" spans="1:12" ht="11.25" customHeight="1">
      <c r="A1257" s="163" t="s">
        <v>1383</v>
      </c>
      <c r="B1257" s="163" t="s">
        <v>1584</v>
      </c>
      <c r="C1257" s="164">
        <v>1.87</v>
      </c>
      <c r="D1257" s="165">
        <v>0.45629999999999998</v>
      </c>
      <c r="E1257" s="165">
        <v>0.45629999999999998</v>
      </c>
      <c r="F1257" s="166">
        <v>1</v>
      </c>
      <c r="G1257" s="165">
        <f t="shared" si="38"/>
        <v>0.45629999999999998</v>
      </c>
      <c r="H1257" s="164">
        <v>1.2</v>
      </c>
      <c r="I1257" s="167">
        <f t="shared" si="39"/>
        <v>0.54756000000000005</v>
      </c>
      <c r="J1257" s="168" t="s">
        <v>1227</v>
      </c>
      <c r="K1257" s="169" t="s">
        <v>1229</v>
      </c>
      <c r="L1257" s="170"/>
    </row>
    <row r="1258" spans="1:12" ht="11.25" customHeight="1">
      <c r="A1258" s="151" t="s">
        <v>1384</v>
      </c>
      <c r="B1258" s="151" t="s">
        <v>1584</v>
      </c>
      <c r="C1258" s="171">
        <v>2.79</v>
      </c>
      <c r="D1258" s="172">
        <v>0.63980000000000004</v>
      </c>
      <c r="E1258" s="172">
        <v>0.63980000000000004</v>
      </c>
      <c r="F1258" s="173">
        <v>1</v>
      </c>
      <c r="G1258" s="172">
        <f t="shared" si="38"/>
        <v>0.63980000000000004</v>
      </c>
      <c r="H1258" s="171">
        <v>1.2</v>
      </c>
      <c r="I1258" s="174">
        <f t="shared" si="39"/>
        <v>0.76776</v>
      </c>
      <c r="J1258" s="175" t="s">
        <v>1227</v>
      </c>
      <c r="K1258" s="176" t="s">
        <v>1229</v>
      </c>
      <c r="L1258" s="170"/>
    </row>
    <row r="1259" spans="1:12" ht="11.25" customHeight="1">
      <c r="A1259" s="151" t="s">
        <v>1385</v>
      </c>
      <c r="B1259" s="151" t="s">
        <v>1584</v>
      </c>
      <c r="C1259" s="171">
        <v>4.13</v>
      </c>
      <c r="D1259" s="172">
        <v>0.97289999999999999</v>
      </c>
      <c r="E1259" s="172">
        <v>0.97289999999999999</v>
      </c>
      <c r="F1259" s="173">
        <v>1</v>
      </c>
      <c r="G1259" s="172">
        <f t="shared" si="38"/>
        <v>0.97289999999999999</v>
      </c>
      <c r="H1259" s="171">
        <v>1.2</v>
      </c>
      <c r="I1259" s="174">
        <f t="shared" si="39"/>
        <v>1.1674800000000001</v>
      </c>
      <c r="J1259" s="175" t="s">
        <v>1227</v>
      </c>
      <c r="K1259" s="176" t="s">
        <v>1229</v>
      </c>
      <c r="L1259" s="170"/>
    </row>
    <row r="1260" spans="1:12" ht="11.25" customHeight="1">
      <c r="A1260" s="177" t="s">
        <v>1386</v>
      </c>
      <c r="B1260" s="177" t="s">
        <v>1584</v>
      </c>
      <c r="C1260" s="178">
        <v>7.79</v>
      </c>
      <c r="D1260" s="179">
        <v>1.8683000000000001</v>
      </c>
      <c r="E1260" s="179">
        <v>1.8683000000000001</v>
      </c>
      <c r="F1260" s="180">
        <v>1</v>
      </c>
      <c r="G1260" s="179">
        <f t="shared" si="38"/>
        <v>1.8683000000000001</v>
      </c>
      <c r="H1260" s="178">
        <v>1.2</v>
      </c>
      <c r="I1260" s="181">
        <f t="shared" si="39"/>
        <v>2.2419600000000002</v>
      </c>
      <c r="J1260" s="182" t="s">
        <v>1227</v>
      </c>
      <c r="K1260" s="183" t="s">
        <v>1229</v>
      </c>
      <c r="L1260" s="170"/>
    </row>
    <row r="1261" spans="1:12" ht="11.25" customHeight="1">
      <c r="A1261" s="163" t="s">
        <v>181</v>
      </c>
      <c r="B1261" s="163" t="s">
        <v>1585</v>
      </c>
      <c r="C1261" s="164">
        <v>1.53</v>
      </c>
      <c r="D1261" s="165">
        <v>0.32719999999999999</v>
      </c>
      <c r="E1261" s="165">
        <v>0.32719999999999999</v>
      </c>
      <c r="F1261" s="166">
        <v>1</v>
      </c>
      <c r="G1261" s="165">
        <f t="shared" si="38"/>
        <v>0.32719999999999999</v>
      </c>
      <c r="H1261" s="164">
        <v>1.2</v>
      </c>
      <c r="I1261" s="167">
        <f t="shared" si="39"/>
        <v>0.39263999999999999</v>
      </c>
      <c r="J1261" s="168" t="s">
        <v>1227</v>
      </c>
      <c r="K1261" s="169" t="s">
        <v>1229</v>
      </c>
      <c r="L1261" s="170"/>
    </row>
    <row r="1262" spans="1:12" ht="11.25" customHeight="1">
      <c r="A1262" s="151" t="s">
        <v>182</v>
      </c>
      <c r="B1262" s="151" t="s">
        <v>1585</v>
      </c>
      <c r="C1262" s="171">
        <v>2.15</v>
      </c>
      <c r="D1262" s="172">
        <v>0.47199999999999998</v>
      </c>
      <c r="E1262" s="172">
        <v>0.47199999999999998</v>
      </c>
      <c r="F1262" s="173">
        <v>1</v>
      </c>
      <c r="G1262" s="172">
        <f t="shared" si="38"/>
        <v>0.47199999999999998</v>
      </c>
      <c r="H1262" s="171">
        <v>1.2</v>
      </c>
      <c r="I1262" s="174">
        <f t="shared" si="39"/>
        <v>0.56640000000000001</v>
      </c>
      <c r="J1262" s="175" t="s">
        <v>1227</v>
      </c>
      <c r="K1262" s="176" t="s">
        <v>1229</v>
      </c>
      <c r="L1262" s="170"/>
    </row>
    <row r="1263" spans="1:12" ht="11.25" customHeight="1">
      <c r="A1263" s="151" t="s">
        <v>183</v>
      </c>
      <c r="B1263" s="151" t="s">
        <v>1585</v>
      </c>
      <c r="C1263" s="171">
        <v>3.9</v>
      </c>
      <c r="D1263" s="172">
        <v>0.92779999999999996</v>
      </c>
      <c r="E1263" s="172">
        <v>0.92779999999999996</v>
      </c>
      <c r="F1263" s="173">
        <v>1</v>
      </c>
      <c r="G1263" s="172">
        <f t="shared" si="38"/>
        <v>0.92779999999999996</v>
      </c>
      <c r="H1263" s="171">
        <v>1.2</v>
      </c>
      <c r="I1263" s="174">
        <f t="shared" si="39"/>
        <v>1.1133599999999999</v>
      </c>
      <c r="J1263" s="175" t="s">
        <v>1227</v>
      </c>
      <c r="K1263" s="176" t="s">
        <v>1229</v>
      </c>
      <c r="L1263" s="170"/>
    </row>
    <row r="1264" spans="1:12" ht="11.25" customHeight="1">
      <c r="A1264" s="177" t="s">
        <v>184</v>
      </c>
      <c r="B1264" s="177" t="s">
        <v>1585</v>
      </c>
      <c r="C1264" s="178">
        <v>7.37</v>
      </c>
      <c r="D1264" s="179">
        <v>1.7533000000000001</v>
      </c>
      <c r="E1264" s="179">
        <v>1.7533000000000001</v>
      </c>
      <c r="F1264" s="180">
        <v>1</v>
      </c>
      <c r="G1264" s="179">
        <f t="shared" si="38"/>
        <v>1.7533000000000001</v>
      </c>
      <c r="H1264" s="178">
        <v>1.2</v>
      </c>
      <c r="I1264" s="181">
        <f t="shared" si="39"/>
        <v>2.1039599999999998</v>
      </c>
      <c r="J1264" s="182" t="s">
        <v>1227</v>
      </c>
      <c r="K1264" s="183" t="s">
        <v>1229</v>
      </c>
      <c r="L1264" s="170"/>
    </row>
    <row r="1265" spans="1:12" ht="11.25" customHeight="1">
      <c r="A1265" s="163" t="s">
        <v>185</v>
      </c>
      <c r="B1265" s="163" t="s">
        <v>1586</v>
      </c>
      <c r="C1265" s="164">
        <v>1.71</v>
      </c>
      <c r="D1265" s="165">
        <v>0.34860000000000002</v>
      </c>
      <c r="E1265" s="165">
        <v>0.34860000000000002</v>
      </c>
      <c r="F1265" s="166">
        <v>1</v>
      </c>
      <c r="G1265" s="165">
        <f t="shared" si="38"/>
        <v>0.34860000000000002</v>
      </c>
      <c r="H1265" s="164">
        <v>1.2</v>
      </c>
      <c r="I1265" s="167">
        <f t="shared" si="39"/>
        <v>0.41832000000000003</v>
      </c>
      <c r="J1265" s="168" t="s">
        <v>1227</v>
      </c>
      <c r="K1265" s="169" t="s">
        <v>1229</v>
      </c>
      <c r="L1265" s="170"/>
    </row>
    <row r="1266" spans="1:12" ht="11.25" customHeight="1">
      <c r="A1266" s="151" t="s">
        <v>186</v>
      </c>
      <c r="B1266" s="151" t="s">
        <v>1586</v>
      </c>
      <c r="C1266" s="171">
        <v>2.64</v>
      </c>
      <c r="D1266" s="172">
        <v>0.53859999999999997</v>
      </c>
      <c r="E1266" s="172">
        <v>0.53859999999999997</v>
      </c>
      <c r="F1266" s="173">
        <v>1</v>
      </c>
      <c r="G1266" s="172">
        <f t="shared" si="38"/>
        <v>0.53859999999999997</v>
      </c>
      <c r="H1266" s="171">
        <v>1.2</v>
      </c>
      <c r="I1266" s="174">
        <f t="shared" si="39"/>
        <v>0.64632000000000001</v>
      </c>
      <c r="J1266" s="175" t="s">
        <v>1227</v>
      </c>
      <c r="K1266" s="176" t="s">
        <v>1229</v>
      </c>
      <c r="L1266" s="170"/>
    </row>
    <row r="1267" spans="1:12" ht="11.25" customHeight="1">
      <c r="A1267" s="151" t="s">
        <v>187</v>
      </c>
      <c r="B1267" s="151" t="s">
        <v>1586</v>
      </c>
      <c r="C1267" s="171">
        <v>3.69</v>
      </c>
      <c r="D1267" s="172">
        <v>0.84730000000000005</v>
      </c>
      <c r="E1267" s="172">
        <v>0.84730000000000005</v>
      </c>
      <c r="F1267" s="173">
        <v>1</v>
      </c>
      <c r="G1267" s="172">
        <f t="shared" si="38"/>
        <v>0.84730000000000005</v>
      </c>
      <c r="H1267" s="171">
        <v>1.2</v>
      </c>
      <c r="I1267" s="174">
        <f t="shared" si="39"/>
        <v>1.0167600000000001</v>
      </c>
      <c r="J1267" s="175" t="s">
        <v>1227</v>
      </c>
      <c r="K1267" s="176" t="s">
        <v>1229</v>
      </c>
      <c r="L1267" s="170"/>
    </row>
    <row r="1268" spans="1:12" ht="11.25" customHeight="1">
      <c r="A1268" s="177" t="s">
        <v>188</v>
      </c>
      <c r="B1268" s="177" t="s">
        <v>1586</v>
      </c>
      <c r="C1268" s="178">
        <v>6.33</v>
      </c>
      <c r="D1268" s="179">
        <v>1.6254</v>
      </c>
      <c r="E1268" s="179">
        <v>1.6254</v>
      </c>
      <c r="F1268" s="180">
        <v>1</v>
      </c>
      <c r="G1268" s="179">
        <f t="shared" si="38"/>
        <v>1.6254</v>
      </c>
      <c r="H1268" s="178">
        <v>1.2</v>
      </c>
      <c r="I1268" s="181">
        <f t="shared" si="39"/>
        <v>1.95048</v>
      </c>
      <c r="J1268" s="182" t="s">
        <v>1227</v>
      </c>
      <c r="K1268" s="183" t="s">
        <v>1229</v>
      </c>
      <c r="L1268" s="170"/>
    </row>
    <row r="1269" spans="1:12" ht="11.25" customHeight="1">
      <c r="A1269" s="163" t="s">
        <v>189</v>
      </c>
      <c r="B1269" s="163" t="s">
        <v>1587</v>
      </c>
      <c r="C1269" s="164">
        <v>2.52</v>
      </c>
      <c r="D1269" s="165">
        <v>0.51980000000000004</v>
      </c>
      <c r="E1269" s="165">
        <v>0.51980000000000004</v>
      </c>
      <c r="F1269" s="166">
        <v>1</v>
      </c>
      <c r="G1269" s="165">
        <f t="shared" si="38"/>
        <v>0.51980000000000004</v>
      </c>
      <c r="H1269" s="164">
        <v>1.2</v>
      </c>
      <c r="I1269" s="167">
        <f t="shared" si="39"/>
        <v>0.62375999999999998</v>
      </c>
      <c r="J1269" s="168" t="s">
        <v>1227</v>
      </c>
      <c r="K1269" s="169" t="s">
        <v>1229</v>
      </c>
      <c r="L1269" s="170"/>
    </row>
    <row r="1270" spans="1:12" ht="11.25" customHeight="1">
      <c r="A1270" s="151" t="s">
        <v>190</v>
      </c>
      <c r="B1270" s="151" t="s">
        <v>1587</v>
      </c>
      <c r="C1270" s="171">
        <v>3.58</v>
      </c>
      <c r="D1270" s="172">
        <v>0.68879999999999997</v>
      </c>
      <c r="E1270" s="172">
        <v>0.68879999999999997</v>
      </c>
      <c r="F1270" s="173">
        <v>1</v>
      </c>
      <c r="G1270" s="172">
        <f t="shared" si="38"/>
        <v>0.68879999999999997</v>
      </c>
      <c r="H1270" s="171">
        <v>1.2</v>
      </c>
      <c r="I1270" s="174">
        <f t="shared" si="39"/>
        <v>0.82655999999999996</v>
      </c>
      <c r="J1270" s="175" t="s">
        <v>1227</v>
      </c>
      <c r="K1270" s="176" t="s">
        <v>1229</v>
      </c>
      <c r="L1270" s="170"/>
    </row>
    <row r="1271" spans="1:12" ht="11.25" customHeight="1">
      <c r="A1271" s="151" t="s">
        <v>191</v>
      </c>
      <c r="B1271" s="151" t="s">
        <v>1587</v>
      </c>
      <c r="C1271" s="171">
        <v>5.09</v>
      </c>
      <c r="D1271" s="172">
        <v>0.98680000000000001</v>
      </c>
      <c r="E1271" s="172">
        <v>0.98680000000000001</v>
      </c>
      <c r="F1271" s="173">
        <v>1</v>
      </c>
      <c r="G1271" s="172">
        <f t="shared" si="38"/>
        <v>0.98680000000000001</v>
      </c>
      <c r="H1271" s="171">
        <v>1.2</v>
      </c>
      <c r="I1271" s="174">
        <f t="shared" si="39"/>
        <v>1.1841600000000001</v>
      </c>
      <c r="J1271" s="175" t="s">
        <v>1227</v>
      </c>
      <c r="K1271" s="176" t="s">
        <v>1229</v>
      </c>
      <c r="L1271" s="170"/>
    </row>
    <row r="1272" spans="1:12" ht="11.25" customHeight="1">
      <c r="A1272" s="177" t="s">
        <v>192</v>
      </c>
      <c r="B1272" s="177" t="s">
        <v>1587</v>
      </c>
      <c r="C1272" s="178">
        <v>8.4499999999999993</v>
      </c>
      <c r="D1272" s="179">
        <v>1.6855</v>
      </c>
      <c r="E1272" s="179">
        <v>1.6855</v>
      </c>
      <c r="F1272" s="180">
        <v>1</v>
      </c>
      <c r="G1272" s="179">
        <f t="shared" si="38"/>
        <v>1.6855</v>
      </c>
      <c r="H1272" s="178">
        <v>1.2</v>
      </c>
      <c r="I1272" s="181">
        <f t="shared" si="39"/>
        <v>2.0226000000000002</v>
      </c>
      <c r="J1272" s="182" t="s">
        <v>1227</v>
      </c>
      <c r="K1272" s="183" t="s">
        <v>1229</v>
      </c>
      <c r="L1272" s="170"/>
    </row>
    <row r="1273" spans="1:12" ht="11.25" customHeight="1">
      <c r="A1273" s="163" t="s">
        <v>193</v>
      </c>
      <c r="B1273" s="163" t="s">
        <v>1836</v>
      </c>
      <c r="C1273" s="164">
        <v>2.16</v>
      </c>
      <c r="D1273" s="165">
        <v>0.36820000000000003</v>
      </c>
      <c r="E1273" s="165">
        <v>0.36820000000000003</v>
      </c>
      <c r="F1273" s="166">
        <v>1</v>
      </c>
      <c r="G1273" s="165">
        <f t="shared" si="38"/>
        <v>0.36820000000000003</v>
      </c>
      <c r="H1273" s="164">
        <v>1.2</v>
      </c>
      <c r="I1273" s="167">
        <f t="shared" si="39"/>
        <v>0.44184000000000001</v>
      </c>
      <c r="J1273" s="168" t="s">
        <v>1227</v>
      </c>
      <c r="K1273" s="169" t="s">
        <v>1229</v>
      </c>
      <c r="L1273" s="170"/>
    </row>
    <row r="1274" spans="1:12" ht="11.25" customHeight="1">
      <c r="A1274" s="151" t="s">
        <v>194</v>
      </c>
      <c r="B1274" s="151" t="s">
        <v>1836</v>
      </c>
      <c r="C1274" s="171">
        <v>3.37</v>
      </c>
      <c r="D1274" s="172">
        <v>0.57410000000000005</v>
      </c>
      <c r="E1274" s="172">
        <v>0.57410000000000005</v>
      </c>
      <c r="F1274" s="173">
        <v>1</v>
      </c>
      <c r="G1274" s="172">
        <f t="shared" si="38"/>
        <v>0.57410000000000005</v>
      </c>
      <c r="H1274" s="171">
        <v>1.2</v>
      </c>
      <c r="I1274" s="174">
        <f t="shared" si="39"/>
        <v>0.68891999999999998</v>
      </c>
      <c r="J1274" s="175" t="s">
        <v>1227</v>
      </c>
      <c r="K1274" s="176" t="s">
        <v>1229</v>
      </c>
      <c r="L1274" s="170"/>
    </row>
    <row r="1275" spans="1:12" ht="11.25" customHeight="1">
      <c r="A1275" s="151" t="s">
        <v>195</v>
      </c>
      <c r="B1275" s="151" t="s">
        <v>1836</v>
      </c>
      <c r="C1275" s="171">
        <v>5.54</v>
      </c>
      <c r="D1275" s="172">
        <v>0.95660000000000001</v>
      </c>
      <c r="E1275" s="172">
        <v>0.95660000000000001</v>
      </c>
      <c r="F1275" s="173">
        <v>1</v>
      </c>
      <c r="G1275" s="172">
        <f t="shared" si="38"/>
        <v>0.95660000000000001</v>
      </c>
      <c r="H1275" s="171">
        <v>1.2</v>
      </c>
      <c r="I1275" s="174">
        <f t="shared" si="39"/>
        <v>1.1479200000000001</v>
      </c>
      <c r="J1275" s="175" t="s">
        <v>1227</v>
      </c>
      <c r="K1275" s="176" t="s">
        <v>1229</v>
      </c>
      <c r="L1275" s="170"/>
    </row>
    <row r="1276" spans="1:12" ht="11.25" customHeight="1">
      <c r="A1276" s="177" t="s">
        <v>196</v>
      </c>
      <c r="B1276" s="177" t="s">
        <v>1836</v>
      </c>
      <c r="C1276" s="178">
        <v>7.94</v>
      </c>
      <c r="D1276" s="179">
        <v>2.0413000000000001</v>
      </c>
      <c r="E1276" s="179">
        <v>2.0413000000000001</v>
      </c>
      <c r="F1276" s="180">
        <v>1</v>
      </c>
      <c r="G1276" s="179">
        <f t="shared" si="38"/>
        <v>2.0413000000000001</v>
      </c>
      <c r="H1276" s="178">
        <v>1.2</v>
      </c>
      <c r="I1276" s="181">
        <f t="shared" si="39"/>
        <v>2.44956</v>
      </c>
      <c r="J1276" s="182" t="s">
        <v>1227</v>
      </c>
      <c r="K1276" s="183" t="s">
        <v>1229</v>
      </c>
      <c r="L1276" s="170"/>
    </row>
    <row r="1277" spans="1:12" ht="11.25" customHeight="1">
      <c r="A1277" s="163" t="s">
        <v>197</v>
      </c>
      <c r="B1277" s="163" t="s">
        <v>1588</v>
      </c>
      <c r="C1277" s="164">
        <v>1.85</v>
      </c>
      <c r="D1277" s="165">
        <v>0.39689999999999998</v>
      </c>
      <c r="E1277" s="165">
        <v>0.39689999999999998</v>
      </c>
      <c r="F1277" s="166">
        <v>1</v>
      </c>
      <c r="G1277" s="165">
        <f t="shared" si="38"/>
        <v>0.39689999999999998</v>
      </c>
      <c r="H1277" s="164">
        <v>1.2</v>
      </c>
      <c r="I1277" s="167">
        <f t="shared" si="39"/>
        <v>0.47627999999999998</v>
      </c>
      <c r="J1277" s="168" t="s">
        <v>1227</v>
      </c>
      <c r="K1277" s="169" t="s">
        <v>1229</v>
      </c>
      <c r="L1277" s="170"/>
    </row>
    <row r="1278" spans="1:12" ht="11.25" customHeight="1">
      <c r="A1278" s="151" t="s">
        <v>198</v>
      </c>
      <c r="B1278" s="151" t="s">
        <v>1588</v>
      </c>
      <c r="C1278" s="171">
        <v>2.7</v>
      </c>
      <c r="D1278" s="172">
        <v>0.56910000000000005</v>
      </c>
      <c r="E1278" s="172">
        <v>0.56910000000000005</v>
      </c>
      <c r="F1278" s="173">
        <v>1</v>
      </c>
      <c r="G1278" s="172">
        <f t="shared" si="38"/>
        <v>0.56910000000000005</v>
      </c>
      <c r="H1278" s="171">
        <v>1.2</v>
      </c>
      <c r="I1278" s="174">
        <f t="shared" si="39"/>
        <v>0.68291999999999997</v>
      </c>
      <c r="J1278" s="175" t="s">
        <v>1227</v>
      </c>
      <c r="K1278" s="176" t="s">
        <v>1229</v>
      </c>
      <c r="L1278" s="170"/>
    </row>
    <row r="1279" spans="1:12" ht="11.25" customHeight="1">
      <c r="A1279" s="151" t="s">
        <v>199</v>
      </c>
      <c r="B1279" s="151" t="s">
        <v>1588</v>
      </c>
      <c r="C1279" s="171">
        <v>3.78</v>
      </c>
      <c r="D1279" s="172">
        <v>1.0383</v>
      </c>
      <c r="E1279" s="172">
        <v>1.0383</v>
      </c>
      <c r="F1279" s="173">
        <v>1</v>
      </c>
      <c r="G1279" s="172">
        <f t="shared" si="38"/>
        <v>1.0383</v>
      </c>
      <c r="H1279" s="171">
        <v>1.2</v>
      </c>
      <c r="I1279" s="174">
        <f t="shared" si="39"/>
        <v>1.24596</v>
      </c>
      <c r="J1279" s="175" t="s">
        <v>1227</v>
      </c>
      <c r="K1279" s="176" t="s">
        <v>1229</v>
      </c>
      <c r="L1279" s="170"/>
    </row>
    <row r="1280" spans="1:12" ht="11.25" customHeight="1">
      <c r="A1280" s="177" t="s">
        <v>200</v>
      </c>
      <c r="B1280" s="177" t="s">
        <v>1588</v>
      </c>
      <c r="C1280" s="178">
        <v>6.79</v>
      </c>
      <c r="D1280" s="179">
        <v>2.1414</v>
      </c>
      <c r="E1280" s="179">
        <v>2.1414</v>
      </c>
      <c r="F1280" s="180">
        <v>1</v>
      </c>
      <c r="G1280" s="179">
        <f t="shared" si="38"/>
        <v>2.1414</v>
      </c>
      <c r="H1280" s="178">
        <v>1.2</v>
      </c>
      <c r="I1280" s="181">
        <f t="shared" si="39"/>
        <v>2.56968</v>
      </c>
      <c r="J1280" s="182" t="s">
        <v>1227</v>
      </c>
      <c r="K1280" s="183" t="s">
        <v>1229</v>
      </c>
      <c r="L1280" s="170"/>
    </row>
    <row r="1281" spans="1:12" ht="11.25" customHeight="1">
      <c r="A1281" s="163" t="s">
        <v>1387</v>
      </c>
      <c r="B1281" s="163" t="s">
        <v>1837</v>
      </c>
      <c r="C1281" s="164">
        <v>2.48</v>
      </c>
      <c r="D1281" s="165">
        <v>0.37640000000000001</v>
      </c>
      <c r="E1281" s="165">
        <v>0.37640000000000001</v>
      </c>
      <c r="F1281" s="166">
        <v>1</v>
      </c>
      <c r="G1281" s="165">
        <f t="shared" si="38"/>
        <v>0.37640000000000001</v>
      </c>
      <c r="H1281" s="164">
        <v>1.2</v>
      </c>
      <c r="I1281" s="167">
        <f t="shared" si="39"/>
        <v>0.45168000000000003</v>
      </c>
      <c r="J1281" s="168" t="s">
        <v>1227</v>
      </c>
      <c r="K1281" s="169" t="s">
        <v>1229</v>
      </c>
      <c r="L1281" s="170"/>
    </row>
    <row r="1282" spans="1:12" ht="11.25" customHeight="1">
      <c r="A1282" s="151" t="s">
        <v>1388</v>
      </c>
      <c r="B1282" s="151" t="s">
        <v>1837</v>
      </c>
      <c r="C1282" s="171">
        <v>3.31</v>
      </c>
      <c r="D1282" s="172">
        <v>0.53720000000000001</v>
      </c>
      <c r="E1282" s="172">
        <v>0.53720000000000001</v>
      </c>
      <c r="F1282" s="173">
        <v>1</v>
      </c>
      <c r="G1282" s="172">
        <f t="shared" si="38"/>
        <v>0.53720000000000001</v>
      </c>
      <c r="H1282" s="171">
        <v>1.2</v>
      </c>
      <c r="I1282" s="174">
        <f t="shared" si="39"/>
        <v>0.64463999999999999</v>
      </c>
      <c r="J1282" s="175" t="s">
        <v>1227</v>
      </c>
      <c r="K1282" s="176" t="s">
        <v>1229</v>
      </c>
      <c r="L1282" s="170"/>
    </row>
    <row r="1283" spans="1:12" ht="11.25" customHeight="1">
      <c r="A1283" s="151" t="s">
        <v>1389</v>
      </c>
      <c r="B1283" s="151" t="s">
        <v>1837</v>
      </c>
      <c r="C1283" s="171">
        <v>4.97</v>
      </c>
      <c r="D1283" s="172">
        <v>0.99299999999999999</v>
      </c>
      <c r="E1283" s="172">
        <v>0.99299999999999999</v>
      </c>
      <c r="F1283" s="173">
        <v>1</v>
      </c>
      <c r="G1283" s="172">
        <f t="shared" si="38"/>
        <v>0.99299999999999999</v>
      </c>
      <c r="H1283" s="171">
        <v>1.2</v>
      </c>
      <c r="I1283" s="174">
        <f t="shared" si="39"/>
        <v>1.1916</v>
      </c>
      <c r="J1283" s="175" t="s">
        <v>1227</v>
      </c>
      <c r="K1283" s="176" t="s">
        <v>1229</v>
      </c>
      <c r="L1283" s="170"/>
    </row>
    <row r="1284" spans="1:12" ht="11.25" customHeight="1">
      <c r="A1284" s="177" t="s">
        <v>1390</v>
      </c>
      <c r="B1284" s="177" t="s">
        <v>1837</v>
      </c>
      <c r="C1284" s="178">
        <v>7.85</v>
      </c>
      <c r="D1284" s="179">
        <v>2.0181</v>
      </c>
      <c r="E1284" s="179">
        <v>2.0181</v>
      </c>
      <c r="F1284" s="180">
        <v>1</v>
      </c>
      <c r="G1284" s="179">
        <f t="shared" si="38"/>
        <v>2.0181</v>
      </c>
      <c r="H1284" s="178">
        <v>1.2</v>
      </c>
      <c r="I1284" s="181">
        <f t="shared" si="39"/>
        <v>2.4217200000000001</v>
      </c>
      <c r="J1284" s="182" t="s">
        <v>1227</v>
      </c>
      <c r="K1284" s="183" t="s">
        <v>1229</v>
      </c>
      <c r="L1284" s="170"/>
    </row>
    <row r="1285" spans="1:12" ht="11.25" customHeight="1">
      <c r="A1285" s="163" t="s">
        <v>201</v>
      </c>
      <c r="B1285" s="163" t="s">
        <v>1589</v>
      </c>
      <c r="C1285" s="164">
        <v>12.5685</v>
      </c>
      <c r="D1285" s="165">
        <v>1.7370000000000001</v>
      </c>
      <c r="E1285" s="165">
        <v>1.7370000000000001</v>
      </c>
      <c r="F1285" s="166">
        <v>1</v>
      </c>
      <c r="G1285" s="165">
        <f t="shared" si="38"/>
        <v>1.7370000000000001</v>
      </c>
      <c r="H1285" s="164">
        <v>1.2</v>
      </c>
      <c r="I1285" s="167">
        <f t="shared" si="39"/>
        <v>2.0844</v>
      </c>
      <c r="J1285" s="168" t="s">
        <v>1227</v>
      </c>
      <c r="K1285" s="169" t="s">
        <v>1229</v>
      </c>
      <c r="L1285" s="170"/>
    </row>
    <row r="1286" spans="1:12" ht="11.25" customHeight="1">
      <c r="A1286" s="151" t="s">
        <v>202</v>
      </c>
      <c r="B1286" s="151" t="s">
        <v>1589</v>
      </c>
      <c r="C1286" s="171">
        <v>13.23</v>
      </c>
      <c r="D1286" s="172">
        <v>3.1581000000000001</v>
      </c>
      <c r="E1286" s="172">
        <v>3.1581000000000001</v>
      </c>
      <c r="F1286" s="173">
        <v>1</v>
      </c>
      <c r="G1286" s="172">
        <f t="shared" si="38"/>
        <v>3.1581000000000001</v>
      </c>
      <c r="H1286" s="171">
        <v>1.2</v>
      </c>
      <c r="I1286" s="174">
        <f t="shared" si="39"/>
        <v>3.78972</v>
      </c>
      <c r="J1286" s="175" t="s">
        <v>1227</v>
      </c>
      <c r="K1286" s="176" t="s">
        <v>1229</v>
      </c>
      <c r="L1286" s="170"/>
    </row>
    <row r="1287" spans="1:12" ht="11.25" customHeight="1">
      <c r="A1287" s="151" t="s">
        <v>203</v>
      </c>
      <c r="B1287" s="151" t="s">
        <v>1589</v>
      </c>
      <c r="C1287" s="171">
        <v>20.86</v>
      </c>
      <c r="D1287" s="172">
        <v>6.0498000000000003</v>
      </c>
      <c r="E1287" s="172">
        <v>6.0498000000000003</v>
      </c>
      <c r="F1287" s="173">
        <v>1</v>
      </c>
      <c r="G1287" s="172">
        <f t="shared" si="38"/>
        <v>6.0498000000000003</v>
      </c>
      <c r="H1287" s="171">
        <v>1.2</v>
      </c>
      <c r="I1287" s="174">
        <f t="shared" si="39"/>
        <v>7.25976</v>
      </c>
      <c r="J1287" s="175" t="s">
        <v>1227</v>
      </c>
      <c r="K1287" s="176" t="s">
        <v>1229</v>
      </c>
      <c r="L1287" s="170"/>
    </row>
    <row r="1288" spans="1:12" ht="11.25" customHeight="1">
      <c r="A1288" s="177" t="s">
        <v>204</v>
      </c>
      <c r="B1288" s="177" t="s">
        <v>1589</v>
      </c>
      <c r="C1288" s="178">
        <v>44.31</v>
      </c>
      <c r="D1288" s="179">
        <v>20.006</v>
      </c>
      <c r="E1288" s="179">
        <v>20.006</v>
      </c>
      <c r="F1288" s="180">
        <v>1</v>
      </c>
      <c r="G1288" s="179">
        <f t="shared" si="38"/>
        <v>20.006</v>
      </c>
      <c r="H1288" s="178">
        <v>1.2</v>
      </c>
      <c r="I1288" s="181">
        <f t="shared" si="39"/>
        <v>24.007200000000001</v>
      </c>
      <c r="J1288" s="182" t="s">
        <v>1227</v>
      </c>
      <c r="K1288" s="183" t="s">
        <v>1229</v>
      </c>
      <c r="L1288" s="170"/>
    </row>
    <row r="1289" spans="1:12" ht="11.25" customHeight="1">
      <c r="A1289" s="163" t="s">
        <v>205</v>
      </c>
      <c r="B1289" s="163" t="s">
        <v>1590</v>
      </c>
      <c r="C1289" s="164">
        <v>4.3899999999999997</v>
      </c>
      <c r="D1289" s="165">
        <v>1.1922999999999999</v>
      </c>
      <c r="E1289" s="165">
        <v>1.1922999999999999</v>
      </c>
      <c r="F1289" s="166">
        <v>1</v>
      </c>
      <c r="G1289" s="165">
        <f t="shared" si="38"/>
        <v>1.1922999999999999</v>
      </c>
      <c r="H1289" s="164">
        <v>1.2</v>
      </c>
      <c r="I1289" s="167">
        <f t="shared" si="39"/>
        <v>1.43076</v>
      </c>
      <c r="J1289" s="168" t="s">
        <v>1227</v>
      </c>
      <c r="K1289" s="169" t="s">
        <v>1229</v>
      </c>
      <c r="L1289" s="170"/>
    </row>
    <row r="1290" spans="1:12" ht="11.25" customHeight="1">
      <c r="A1290" s="151" t="s">
        <v>206</v>
      </c>
      <c r="B1290" s="151" t="s">
        <v>1590</v>
      </c>
      <c r="C1290" s="171">
        <v>7.86</v>
      </c>
      <c r="D1290" s="172">
        <v>1.9081999999999999</v>
      </c>
      <c r="E1290" s="172">
        <v>1.9081999999999999</v>
      </c>
      <c r="F1290" s="173">
        <v>1</v>
      </c>
      <c r="G1290" s="172">
        <f t="shared" si="38"/>
        <v>1.9081999999999999</v>
      </c>
      <c r="H1290" s="171">
        <v>1.2</v>
      </c>
      <c r="I1290" s="174">
        <f t="shared" si="39"/>
        <v>2.2898399999999999</v>
      </c>
      <c r="J1290" s="175" t="s">
        <v>1227</v>
      </c>
      <c r="K1290" s="176" t="s">
        <v>1229</v>
      </c>
      <c r="L1290" s="170"/>
    </row>
    <row r="1291" spans="1:12" ht="11.25" customHeight="1">
      <c r="A1291" s="151" t="s">
        <v>207</v>
      </c>
      <c r="B1291" s="151" t="s">
        <v>1590</v>
      </c>
      <c r="C1291" s="171">
        <v>15.59</v>
      </c>
      <c r="D1291" s="172">
        <v>3.7313999999999998</v>
      </c>
      <c r="E1291" s="172">
        <v>3.7313999999999998</v>
      </c>
      <c r="F1291" s="173">
        <v>1</v>
      </c>
      <c r="G1291" s="172">
        <f t="shared" si="38"/>
        <v>3.7313999999999998</v>
      </c>
      <c r="H1291" s="171">
        <v>1.2</v>
      </c>
      <c r="I1291" s="174">
        <f t="shared" si="39"/>
        <v>4.4776800000000003</v>
      </c>
      <c r="J1291" s="175" t="s">
        <v>1227</v>
      </c>
      <c r="K1291" s="176" t="s">
        <v>1229</v>
      </c>
      <c r="L1291" s="170"/>
    </row>
    <row r="1292" spans="1:12" ht="11.25" customHeight="1">
      <c r="A1292" s="177" t="s">
        <v>208</v>
      </c>
      <c r="B1292" s="177" t="s">
        <v>1590</v>
      </c>
      <c r="C1292" s="178">
        <v>29.4</v>
      </c>
      <c r="D1292" s="179">
        <v>10.698600000000001</v>
      </c>
      <c r="E1292" s="179">
        <v>10.698600000000001</v>
      </c>
      <c r="F1292" s="180">
        <v>1</v>
      </c>
      <c r="G1292" s="179">
        <f t="shared" si="38"/>
        <v>10.698600000000001</v>
      </c>
      <c r="H1292" s="178">
        <v>1.2</v>
      </c>
      <c r="I1292" s="181">
        <f t="shared" si="39"/>
        <v>12.83832</v>
      </c>
      <c r="J1292" s="182" t="s">
        <v>1227</v>
      </c>
      <c r="K1292" s="183" t="s">
        <v>1229</v>
      </c>
      <c r="L1292" s="170"/>
    </row>
    <row r="1293" spans="1:12" ht="11.25" customHeight="1">
      <c r="A1293" s="163" t="s">
        <v>209</v>
      </c>
      <c r="B1293" s="163" t="s">
        <v>1838</v>
      </c>
      <c r="C1293" s="164">
        <v>3.14</v>
      </c>
      <c r="D1293" s="165">
        <v>0.52259999999999995</v>
      </c>
      <c r="E1293" s="165">
        <v>0.52259999999999995</v>
      </c>
      <c r="F1293" s="166">
        <v>1</v>
      </c>
      <c r="G1293" s="165">
        <f t="shared" ref="G1293:G1356" si="40">ROUND(F1293*D1293,5)</f>
        <v>0.52259999999999995</v>
      </c>
      <c r="H1293" s="164">
        <v>1.2</v>
      </c>
      <c r="I1293" s="167">
        <f t="shared" ref="I1293:I1356" si="41">ROUND(H1293*G1293,5)</f>
        <v>0.62712000000000001</v>
      </c>
      <c r="J1293" s="168" t="s">
        <v>1227</v>
      </c>
      <c r="K1293" s="169" t="s">
        <v>1229</v>
      </c>
      <c r="L1293" s="170"/>
    </row>
    <row r="1294" spans="1:12" ht="11.25" customHeight="1">
      <c r="A1294" s="151" t="s">
        <v>210</v>
      </c>
      <c r="B1294" s="151" t="s">
        <v>1838</v>
      </c>
      <c r="C1294" s="171">
        <v>4.49</v>
      </c>
      <c r="D1294" s="172">
        <v>0.68689999999999996</v>
      </c>
      <c r="E1294" s="172">
        <v>0.68689999999999996</v>
      </c>
      <c r="F1294" s="173">
        <v>1</v>
      </c>
      <c r="G1294" s="172">
        <f t="shared" si="40"/>
        <v>0.68689999999999996</v>
      </c>
      <c r="H1294" s="171">
        <v>1.2</v>
      </c>
      <c r="I1294" s="174">
        <f t="shared" si="41"/>
        <v>0.82428000000000001</v>
      </c>
      <c r="J1294" s="175" t="s">
        <v>1227</v>
      </c>
      <c r="K1294" s="176" t="s">
        <v>1229</v>
      </c>
      <c r="L1294" s="170"/>
    </row>
    <row r="1295" spans="1:12" ht="11.25" customHeight="1">
      <c r="A1295" s="151" t="s">
        <v>211</v>
      </c>
      <c r="B1295" s="151" t="s">
        <v>1838</v>
      </c>
      <c r="C1295" s="171">
        <v>7.53</v>
      </c>
      <c r="D1295" s="172">
        <v>1.3515999999999999</v>
      </c>
      <c r="E1295" s="172">
        <v>1.3515999999999999</v>
      </c>
      <c r="F1295" s="173">
        <v>1</v>
      </c>
      <c r="G1295" s="172">
        <f t="shared" si="40"/>
        <v>1.3515999999999999</v>
      </c>
      <c r="H1295" s="171">
        <v>1.2</v>
      </c>
      <c r="I1295" s="174">
        <f t="shared" si="41"/>
        <v>1.62192</v>
      </c>
      <c r="J1295" s="175" t="s">
        <v>1227</v>
      </c>
      <c r="K1295" s="176" t="s">
        <v>1229</v>
      </c>
      <c r="L1295" s="170"/>
    </row>
    <row r="1296" spans="1:12" ht="11.25" customHeight="1">
      <c r="A1296" s="177" t="s">
        <v>212</v>
      </c>
      <c r="B1296" s="177" t="s">
        <v>1838</v>
      </c>
      <c r="C1296" s="178">
        <v>7.53</v>
      </c>
      <c r="D1296" s="179">
        <v>1.962</v>
      </c>
      <c r="E1296" s="179">
        <v>1.962</v>
      </c>
      <c r="F1296" s="180">
        <v>1</v>
      </c>
      <c r="G1296" s="179">
        <f t="shared" si="40"/>
        <v>1.962</v>
      </c>
      <c r="H1296" s="178">
        <v>1.2</v>
      </c>
      <c r="I1296" s="181">
        <f t="shared" si="41"/>
        <v>2.3544</v>
      </c>
      <c r="J1296" s="182" t="s">
        <v>1227</v>
      </c>
      <c r="K1296" s="183" t="s">
        <v>1229</v>
      </c>
      <c r="L1296" s="170"/>
    </row>
    <row r="1297" spans="1:12" ht="11.25" customHeight="1">
      <c r="A1297" s="163" t="s">
        <v>213</v>
      </c>
      <c r="B1297" s="163" t="s">
        <v>1839</v>
      </c>
      <c r="C1297" s="164">
        <v>2.3199999999999998</v>
      </c>
      <c r="D1297" s="165">
        <v>0.36209999999999998</v>
      </c>
      <c r="E1297" s="165">
        <v>0.36209999999999998</v>
      </c>
      <c r="F1297" s="166">
        <v>1</v>
      </c>
      <c r="G1297" s="165">
        <f t="shared" si="40"/>
        <v>0.36209999999999998</v>
      </c>
      <c r="H1297" s="164">
        <v>1.2</v>
      </c>
      <c r="I1297" s="167">
        <f t="shared" si="41"/>
        <v>0.43452000000000002</v>
      </c>
      <c r="J1297" s="168" t="s">
        <v>1227</v>
      </c>
      <c r="K1297" s="169" t="s">
        <v>1229</v>
      </c>
      <c r="L1297" s="170"/>
    </row>
    <row r="1298" spans="1:12" ht="11.25" customHeight="1">
      <c r="A1298" s="151" t="s">
        <v>214</v>
      </c>
      <c r="B1298" s="151" t="s">
        <v>1839</v>
      </c>
      <c r="C1298" s="171">
        <v>3.89</v>
      </c>
      <c r="D1298" s="172">
        <v>0.62860000000000005</v>
      </c>
      <c r="E1298" s="172">
        <v>0.62860000000000005</v>
      </c>
      <c r="F1298" s="173">
        <v>1</v>
      </c>
      <c r="G1298" s="172">
        <f t="shared" si="40"/>
        <v>0.62860000000000005</v>
      </c>
      <c r="H1298" s="171">
        <v>1.2</v>
      </c>
      <c r="I1298" s="174">
        <f t="shared" si="41"/>
        <v>0.75431999999999999</v>
      </c>
      <c r="J1298" s="175" t="s">
        <v>1227</v>
      </c>
      <c r="K1298" s="176" t="s">
        <v>1229</v>
      </c>
      <c r="L1298" s="170"/>
    </row>
    <row r="1299" spans="1:12" ht="11.25" customHeight="1">
      <c r="A1299" s="151" t="s">
        <v>215</v>
      </c>
      <c r="B1299" s="151" t="s">
        <v>1839</v>
      </c>
      <c r="C1299" s="171">
        <v>5.91</v>
      </c>
      <c r="D1299" s="172">
        <v>1.0861000000000001</v>
      </c>
      <c r="E1299" s="172">
        <v>1.0861000000000001</v>
      </c>
      <c r="F1299" s="173">
        <v>1</v>
      </c>
      <c r="G1299" s="172">
        <f t="shared" si="40"/>
        <v>1.0861000000000001</v>
      </c>
      <c r="H1299" s="171">
        <v>1.2</v>
      </c>
      <c r="I1299" s="174">
        <f t="shared" si="41"/>
        <v>1.30332</v>
      </c>
      <c r="J1299" s="175" t="s">
        <v>1227</v>
      </c>
      <c r="K1299" s="176" t="s">
        <v>1229</v>
      </c>
      <c r="L1299" s="170"/>
    </row>
    <row r="1300" spans="1:12" ht="11.25" customHeight="1">
      <c r="A1300" s="177" t="s">
        <v>216</v>
      </c>
      <c r="B1300" s="177" t="s">
        <v>1839</v>
      </c>
      <c r="C1300" s="178">
        <v>9.86</v>
      </c>
      <c r="D1300" s="179">
        <v>2.2385999999999999</v>
      </c>
      <c r="E1300" s="179">
        <v>2.2385999999999999</v>
      </c>
      <c r="F1300" s="180">
        <v>1</v>
      </c>
      <c r="G1300" s="179">
        <f t="shared" si="40"/>
        <v>2.2385999999999999</v>
      </c>
      <c r="H1300" s="178">
        <v>1.2</v>
      </c>
      <c r="I1300" s="181">
        <f t="shared" si="41"/>
        <v>2.6863199999999998</v>
      </c>
      <c r="J1300" s="182" t="s">
        <v>1227</v>
      </c>
      <c r="K1300" s="183" t="s">
        <v>1229</v>
      </c>
      <c r="L1300" s="170"/>
    </row>
    <row r="1301" spans="1:12" ht="11.25" customHeight="1">
      <c r="A1301" s="163" t="s">
        <v>217</v>
      </c>
      <c r="B1301" s="163" t="s">
        <v>1617</v>
      </c>
      <c r="C1301" s="164">
        <v>2.97</v>
      </c>
      <c r="D1301" s="165">
        <v>1.2543</v>
      </c>
      <c r="E1301" s="165">
        <v>1.2543</v>
      </c>
      <c r="F1301" s="166">
        <v>1</v>
      </c>
      <c r="G1301" s="165">
        <f t="shared" si="40"/>
        <v>1.2543</v>
      </c>
      <c r="H1301" s="164">
        <v>1</v>
      </c>
      <c r="I1301" s="167">
        <f t="shared" si="41"/>
        <v>1.2543</v>
      </c>
      <c r="J1301" s="168" t="s">
        <v>1235</v>
      </c>
      <c r="K1301" s="169" t="s">
        <v>1235</v>
      </c>
      <c r="L1301" s="170"/>
    </row>
    <row r="1302" spans="1:12" ht="11.25" customHeight="1">
      <c r="A1302" s="151" t="s">
        <v>218</v>
      </c>
      <c r="B1302" s="151" t="s">
        <v>1617</v>
      </c>
      <c r="C1302" s="171">
        <v>3.46</v>
      </c>
      <c r="D1302" s="172">
        <v>2.1663999999999999</v>
      </c>
      <c r="E1302" s="172">
        <v>2.1663999999999999</v>
      </c>
      <c r="F1302" s="173">
        <v>1</v>
      </c>
      <c r="G1302" s="172">
        <f t="shared" si="40"/>
        <v>2.1663999999999999</v>
      </c>
      <c r="H1302" s="171">
        <v>1</v>
      </c>
      <c r="I1302" s="174">
        <f t="shared" si="41"/>
        <v>2.1663999999999999</v>
      </c>
      <c r="J1302" s="175" t="s">
        <v>1235</v>
      </c>
      <c r="K1302" s="176" t="s">
        <v>1235</v>
      </c>
      <c r="L1302" s="170"/>
    </row>
    <row r="1303" spans="1:12" ht="11.25" customHeight="1">
      <c r="A1303" s="151" t="s">
        <v>219</v>
      </c>
      <c r="B1303" s="151" t="s">
        <v>1617</v>
      </c>
      <c r="C1303" s="171">
        <v>7.88</v>
      </c>
      <c r="D1303" s="172">
        <v>3.1532</v>
      </c>
      <c r="E1303" s="172">
        <v>3.1532</v>
      </c>
      <c r="F1303" s="173">
        <v>1</v>
      </c>
      <c r="G1303" s="172">
        <f t="shared" si="40"/>
        <v>3.1532</v>
      </c>
      <c r="H1303" s="171">
        <v>1</v>
      </c>
      <c r="I1303" s="174">
        <f t="shared" si="41"/>
        <v>3.1532</v>
      </c>
      <c r="J1303" s="175" t="s">
        <v>1235</v>
      </c>
      <c r="K1303" s="176" t="s">
        <v>1235</v>
      </c>
      <c r="L1303" s="170"/>
    </row>
    <row r="1304" spans="1:12" ht="11.25" customHeight="1">
      <c r="A1304" s="177" t="s">
        <v>220</v>
      </c>
      <c r="B1304" s="177" t="s">
        <v>1617</v>
      </c>
      <c r="C1304" s="178">
        <v>22.6</v>
      </c>
      <c r="D1304" s="179">
        <v>5.4531000000000001</v>
      </c>
      <c r="E1304" s="179">
        <v>5.4531000000000001</v>
      </c>
      <c r="F1304" s="180">
        <v>1</v>
      </c>
      <c r="G1304" s="179">
        <f t="shared" si="40"/>
        <v>5.4531000000000001</v>
      </c>
      <c r="H1304" s="178">
        <v>1</v>
      </c>
      <c r="I1304" s="181">
        <f t="shared" si="41"/>
        <v>5.4531000000000001</v>
      </c>
      <c r="J1304" s="182" t="s">
        <v>1235</v>
      </c>
      <c r="K1304" s="183" t="s">
        <v>1235</v>
      </c>
      <c r="L1304" s="170"/>
    </row>
    <row r="1305" spans="1:12" ht="11.25" customHeight="1">
      <c r="A1305" s="163" t="s">
        <v>1840</v>
      </c>
      <c r="B1305" s="163" t="s">
        <v>1841</v>
      </c>
      <c r="C1305" s="164">
        <v>3.2</v>
      </c>
      <c r="D1305" s="165">
        <v>1.5425</v>
      </c>
      <c r="E1305" s="165">
        <v>1.5425</v>
      </c>
      <c r="F1305" s="166">
        <v>1</v>
      </c>
      <c r="G1305" s="165">
        <f t="shared" si="40"/>
        <v>1.5425</v>
      </c>
      <c r="H1305" s="164">
        <v>1.2</v>
      </c>
      <c r="I1305" s="167">
        <f t="shared" si="41"/>
        <v>1.851</v>
      </c>
      <c r="J1305" s="168" t="s">
        <v>1227</v>
      </c>
      <c r="K1305" s="169" t="s">
        <v>1229</v>
      </c>
      <c r="L1305" s="170"/>
    </row>
    <row r="1306" spans="1:12" ht="11.25" customHeight="1">
      <c r="A1306" s="151" t="s">
        <v>1842</v>
      </c>
      <c r="B1306" s="151" t="s">
        <v>1841</v>
      </c>
      <c r="C1306" s="171">
        <v>4.24</v>
      </c>
      <c r="D1306" s="172">
        <v>1.8317000000000001</v>
      </c>
      <c r="E1306" s="172">
        <v>1.8317000000000001</v>
      </c>
      <c r="F1306" s="173">
        <v>1</v>
      </c>
      <c r="G1306" s="172">
        <f t="shared" si="40"/>
        <v>1.8317000000000001</v>
      </c>
      <c r="H1306" s="171">
        <v>1.2</v>
      </c>
      <c r="I1306" s="174">
        <f t="shared" si="41"/>
        <v>2.1980400000000002</v>
      </c>
      <c r="J1306" s="175" t="s">
        <v>1227</v>
      </c>
      <c r="K1306" s="176" t="s">
        <v>1229</v>
      </c>
      <c r="L1306" s="170"/>
    </row>
    <row r="1307" spans="1:12" ht="11.25" customHeight="1">
      <c r="A1307" s="151" t="s">
        <v>1843</v>
      </c>
      <c r="B1307" s="151" t="s">
        <v>1841</v>
      </c>
      <c r="C1307" s="171">
        <v>6</v>
      </c>
      <c r="D1307" s="172">
        <v>2.6141999999999999</v>
      </c>
      <c r="E1307" s="172">
        <v>2.6141999999999999</v>
      </c>
      <c r="F1307" s="173">
        <v>1</v>
      </c>
      <c r="G1307" s="172">
        <f t="shared" si="40"/>
        <v>2.6141999999999999</v>
      </c>
      <c r="H1307" s="171">
        <v>1.2</v>
      </c>
      <c r="I1307" s="174">
        <f t="shared" si="41"/>
        <v>3.1370399999999998</v>
      </c>
      <c r="J1307" s="175" t="s">
        <v>1227</v>
      </c>
      <c r="K1307" s="176" t="s">
        <v>1229</v>
      </c>
      <c r="L1307" s="170"/>
    </row>
    <row r="1308" spans="1:12" ht="11.25" customHeight="1">
      <c r="A1308" s="177" t="s">
        <v>1844</v>
      </c>
      <c r="B1308" s="177" t="s">
        <v>1841</v>
      </c>
      <c r="C1308" s="178">
        <v>6</v>
      </c>
      <c r="D1308" s="179">
        <v>8.0484000000000009</v>
      </c>
      <c r="E1308" s="179">
        <v>8.0484000000000009</v>
      </c>
      <c r="F1308" s="180">
        <v>1</v>
      </c>
      <c r="G1308" s="179">
        <f t="shared" si="40"/>
        <v>8.0484000000000009</v>
      </c>
      <c r="H1308" s="178">
        <v>1.2</v>
      </c>
      <c r="I1308" s="181">
        <f t="shared" si="41"/>
        <v>9.65808</v>
      </c>
      <c r="J1308" s="182" t="s">
        <v>1227</v>
      </c>
      <c r="K1308" s="183" t="s">
        <v>1229</v>
      </c>
      <c r="L1308" s="170"/>
    </row>
    <row r="1309" spans="1:12" ht="11.25" customHeight="1">
      <c r="A1309" s="163" t="s">
        <v>221</v>
      </c>
      <c r="B1309" s="163" t="s">
        <v>1292</v>
      </c>
      <c r="C1309" s="164">
        <v>10.19</v>
      </c>
      <c r="D1309" s="165">
        <v>0.9637</v>
      </c>
      <c r="E1309" s="165">
        <v>0.9637</v>
      </c>
      <c r="F1309" s="166">
        <v>1</v>
      </c>
      <c r="G1309" s="165">
        <f t="shared" si="40"/>
        <v>0.9637</v>
      </c>
      <c r="H1309" s="164">
        <v>1</v>
      </c>
      <c r="I1309" s="167">
        <f t="shared" si="41"/>
        <v>0.9637</v>
      </c>
      <c r="J1309" s="168" t="s">
        <v>1235</v>
      </c>
      <c r="K1309" s="169" t="s">
        <v>1235</v>
      </c>
      <c r="L1309" s="170"/>
    </row>
    <row r="1310" spans="1:12" ht="11.25" customHeight="1">
      <c r="A1310" s="151" t="s">
        <v>222</v>
      </c>
      <c r="B1310" s="151" t="s">
        <v>1292</v>
      </c>
      <c r="C1310" s="171">
        <v>11.65</v>
      </c>
      <c r="D1310" s="172">
        <v>1.1585000000000001</v>
      </c>
      <c r="E1310" s="172">
        <v>1.1585000000000001</v>
      </c>
      <c r="F1310" s="173">
        <v>1</v>
      </c>
      <c r="G1310" s="172">
        <f t="shared" si="40"/>
        <v>1.1585000000000001</v>
      </c>
      <c r="H1310" s="171">
        <v>1</v>
      </c>
      <c r="I1310" s="174">
        <f t="shared" si="41"/>
        <v>1.1585000000000001</v>
      </c>
      <c r="J1310" s="175" t="s">
        <v>1235</v>
      </c>
      <c r="K1310" s="176" t="s">
        <v>1235</v>
      </c>
      <c r="L1310" s="170"/>
    </row>
    <row r="1311" spans="1:12" ht="11.25" customHeight="1">
      <c r="A1311" s="151" t="s">
        <v>223</v>
      </c>
      <c r="B1311" s="151" t="s">
        <v>1292</v>
      </c>
      <c r="C1311" s="171">
        <v>14.19</v>
      </c>
      <c r="D1311" s="172">
        <v>1.5105</v>
      </c>
      <c r="E1311" s="172">
        <v>1.5105</v>
      </c>
      <c r="F1311" s="173">
        <v>1</v>
      </c>
      <c r="G1311" s="172">
        <f t="shared" si="40"/>
        <v>1.5105</v>
      </c>
      <c r="H1311" s="171">
        <v>1</v>
      </c>
      <c r="I1311" s="174">
        <f t="shared" si="41"/>
        <v>1.5105</v>
      </c>
      <c r="J1311" s="175" t="s">
        <v>1235</v>
      </c>
      <c r="K1311" s="176" t="s">
        <v>1235</v>
      </c>
      <c r="L1311" s="170"/>
    </row>
    <row r="1312" spans="1:12" ht="11.25" customHeight="1">
      <c r="A1312" s="177" t="s">
        <v>224</v>
      </c>
      <c r="B1312" s="177" t="s">
        <v>1292</v>
      </c>
      <c r="C1312" s="178">
        <v>16.579999999999998</v>
      </c>
      <c r="D1312" s="179">
        <v>1.873</v>
      </c>
      <c r="E1312" s="179">
        <v>1.873</v>
      </c>
      <c r="F1312" s="180">
        <v>1</v>
      </c>
      <c r="G1312" s="179">
        <f t="shared" si="40"/>
        <v>1.873</v>
      </c>
      <c r="H1312" s="178">
        <v>1</v>
      </c>
      <c r="I1312" s="181">
        <f t="shared" si="41"/>
        <v>1.873</v>
      </c>
      <c r="J1312" s="182" t="s">
        <v>1235</v>
      </c>
      <c r="K1312" s="183" t="s">
        <v>1235</v>
      </c>
      <c r="L1312" s="170"/>
    </row>
    <row r="1313" spans="1:12" ht="11.25" customHeight="1">
      <c r="A1313" s="163" t="s">
        <v>225</v>
      </c>
      <c r="B1313" s="163" t="s">
        <v>1845</v>
      </c>
      <c r="C1313" s="164">
        <v>2.84</v>
      </c>
      <c r="D1313" s="165">
        <v>0.4133</v>
      </c>
      <c r="E1313" s="165">
        <v>0.4133</v>
      </c>
      <c r="F1313" s="166">
        <v>1</v>
      </c>
      <c r="G1313" s="165">
        <f t="shared" si="40"/>
        <v>0.4133</v>
      </c>
      <c r="H1313" s="164">
        <v>1.2</v>
      </c>
      <c r="I1313" s="167">
        <f t="shared" si="41"/>
        <v>0.49596000000000001</v>
      </c>
      <c r="J1313" s="168" t="s">
        <v>1227</v>
      </c>
      <c r="K1313" s="169" t="s">
        <v>1229</v>
      </c>
      <c r="L1313" s="170"/>
    </row>
    <row r="1314" spans="1:12" ht="11.25" customHeight="1">
      <c r="A1314" s="151" t="s">
        <v>226</v>
      </c>
      <c r="B1314" s="151" t="s">
        <v>1845</v>
      </c>
      <c r="C1314" s="171">
        <v>4.3499999999999996</v>
      </c>
      <c r="D1314" s="172">
        <v>0.61499999999999999</v>
      </c>
      <c r="E1314" s="172">
        <v>0.61499999999999999</v>
      </c>
      <c r="F1314" s="173">
        <v>1</v>
      </c>
      <c r="G1314" s="172">
        <f t="shared" si="40"/>
        <v>0.61499999999999999</v>
      </c>
      <c r="H1314" s="171">
        <v>1.2</v>
      </c>
      <c r="I1314" s="174">
        <f t="shared" si="41"/>
        <v>0.73799999999999999</v>
      </c>
      <c r="J1314" s="175" t="s">
        <v>1227</v>
      </c>
      <c r="K1314" s="176" t="s">
        <v>1229</v>
      </c>
      <c r="L1314" s="170"/>
    </row>
    <row r="1315" spans="1:12" ht="11.25" customHeight="1">
      <c r="A1315" s="151" t="s">
        <v>227</v>
      </c>
      <c r="B1315" s="151" t="s">
        <v>1845</v>
      </c>
      <c r="C1315" s="171">
        <v>6.6</v>
      </c>
      <c r="D1315" s="172">
        <v>0.88549999999999995</v>
      </c>
      <c r="E1315" s="172">
        <v>0.88549999999999995</v>
      </c>
      <c r="F1315" s="173">
        <v>1</v>
      </c>
      <c r="G1315" s="172">
        <f t="shared" si="40"/>
        <v>0.88549999999999995</v>
      </c>
      <c r="H1315" s="171">
        <v>1.2</v>
      </c>
      <c r="I1315" s="174">
        <f t="shared" si="41"/>
        <v>1.0626</v>
      </c>
      <c r="J1315" s="175" t="s">
        <v>1227</v>
      </c>
      <c r="K1315" s="176" t="s">
        <v>1229</v>
      </c>
      <c r="L1315" s="170"/>
    </row>
    <row r="1316" spans="1:12" ht="11.25" customHeight="1">
      <c r="A1316" s="177" t="s">
        <v>228</v>
      </c>
      <c r="B1316" s="177" t="s">
        <v>1845</v>
      </c>
      <c r="C1316" s="178">
        <v>10.8</v>
      </c>
      <c r="D1316" s="179">
        <v>1.4321999999999999</v>
      </c>
      <c r="E1316" s="179">
        <v>1.4321999999999999</v>
      </c>
      <c r="F1316" s="180">
        <v>1</v>
      </c>
      <c r="G1316" s="179">
        <f t="shared" si="40"/>
        <v>1.4321999999999999</v>
      </c>
      <c r="H1316" s="178">
        <v>1.2</v>
      </c>
      <c r="I1316" s="181">
        <f t="shared" si="41"/>
        <v>1.7186399999999999</v>
      </c>
      <c r="J1316" s="182" t="s">
        <v>1227</v>
      </c>
      <c r="K1316" s="183" t="s">
        <v>1229</v>
      </c>
      <c r="L1316" s="170"/>
    </row>
    <row r="1317" spans="1:12" ht="11.25" customHeight="1">
      <c r="A1317" s="163" t="s">
        <v>229</v>
      </c>
      <c r="B1317" s="163" t="s">
        <v>1846</v>
      </c>
      <c r="C1317" s="164">
        <v>4.3</v>
      </c>
      <c r="D1317" s="165">
        <v>0.2054</v>
      </c>
      <c r="E1317" s="165">
        <v>0.2054</v>
      </c>
      <c r="F1317" s="166">
        <v>1</v>
      </c>
      <c r="G1317" s="165">
        <f t="shared" si="40"/>
        <v>0.2054</v>
      </c>
      <c r="H1317" s="164">
        <v>1.2</v>
      </c>
      <c r="I1317" s="167">
        <f t="shared" si="41"/>
        <v>0.24648</v>
      </c>
      <c r="J1317" s="168" t="s">
        <v>1227</v>
      </c>
      <c r="K1317" s="169" t="s">
        <v>1229</v>
      </c>
      <c r="L1317" s="170"/>
    </row>
    <row r="1318" spans="1:12" ht="11.25" customHeight="1">
      <c r="A1318" s="151" t="s">
        <v>230</v>
      </c>
      <c r="B1318" s="151" t="s">
        <v>1846</v>
      </c>
      <c r="C1318" s="171">
        <v>9.14</v>
      </c>
      <c r="D1318" s="172">
        <v>0.61680000000000001</v>
      </c>
      <c r="E1318" s="172">
        <v>0.61680000000000001</v>
      </c>
      <c r="F1318" s="173">
        <v>1</v>
      </c>
      <c r="G1318" s="172">
        <f t="shared" si="40"/>
        <v>0.61680000000000001</v>
      </c>
      <c r="H1318" s="171">
        <v>1.2</v>
      </c>
      <c r="I1318" s="174">
        <f t="shared" si="41"/>
        <v>0.74016000000000004</v>
      </c>
      <c r="J1318" s="175" t="s">
        <v>1227</v>
      </c>
      <c r="K1318" s="176" t="s">
        <v>1229</v>
      </c>
      <c r="L1318" s="170"/>
    </row>
    <row r="1319" spans="1:12" ht="11.25" customHeight="1">
      <c r="A1319" s="151" t="s">
        <v>231</v>
      </c>
      <c r="B1319" s="151" t="s">
        <v>1846</v>
      </c>
      <c r="C1319" s="171">
        <v>9.81</v>
      </c>
      <c r="D1319" s="172">
        <v>0.67179999999999995</v>
      </c>
      <c r="E1319" s="172">
        <v>0.67179999999999995</v>
      </c>
      <c r="F1319" s="173">
        <v>1</v>
      </c>
      <c r="G1319" s="172">
        <f t="shared" si="40"/>
        <v>0.67179999999999995</v>
      </c>
      <c r="H1319" s="171">
        <v>1.2</v>
      </c>
      <c r="I1319" s="174">
        <f t="shared" si="41"/>
        <v>0.80615999999999999</v>
      </c>
      <c r="J1319" s="175" t="s">
        <v>1227</v>
      </c>
      <c r="K1319" s="176" t="s">
        <v>1229</v>
      </c>
      <c r="L1319" s="170"/>
    </row>
    <row r="1320" spans="1:12" ht="11.25" customHeight="1">
      <c r="A1320" s="177" t="s">
        <v>232</v>
      </c>
      <c r="B1320" s="177" t="s">
        <v>1846</v>
      </c>
      <c r="C1320" s="178">
        <v>9.81</v>
      </c>
      <c r="D1320" s="179">
        <v>0.67179999999999995</v>
      </c>
      <c r="E1320" s="179">
        <v>0.67179999999999995</v>
      </c>
      <c r="F1320" s="180">
        <v>1</v>
      </c>
      <c r="G1320" s="179">
        <f t="shared" si="40"/>
        <v>0.67179999999999995</v>
      </c>
      <c r="H1320" s="178">
        <v>1.2</v>
      </c>
      <c r="I1320" s="181">
        <f t="shared" si="41"/>
        <v>0.80615999999999999</v>
      </c>
      <c r="J1320" s="182" t="s">
        <v>1227</v>
      </c>
      <c r="K1320" s="183" t="s">
        <v>1229</v>
      </c>
      <c r="L1320" s="170"/>
    </row>
    <row r="1321" spans="1:12" ht="11.25" customHeight="1">
      <c r="A1321" s="163" t="s">
        <v>233</v>
      </c>
      <c r="B1321" s="163" t="s">
        <v>1591</v>
      </c>
      <c r="C1321" s="164">
        <v>8.92</v>
      </c>
      <c r="D1321" s="165">
        <v>0.91549999999999998</v>
      </c>
      <c r="E1321" s="165">
        <v>0.91549999999999998</v>
      </c>
      <c r="F1321" s="166">
        <v>1</v>
      </c>
      <c r="G1321" s="165">
        <f t="shared" si="40"/>
        <v>0.91549999999999998</v>
      </c>
      <c r="H1321" s="164">
        <v>1.1000000000000001</v>
      </c>
      <c r="I1321" s="167">
        <f t="shared" si="41"/>
        <v>1.00705</v>
      </c>
      <c r="J1321" s="168" t="s">
        <v>60</v>
      </c>
      <c r="K1321" s="169" t="s">
        <v>60</v>
      </c>
      <c r="L1321" s="170"/>
    </row>
    <row r="1322" spans="1:12" ht="11.25" customHeight="1">
      <c r="A1322" s="151" t="s">
        <v>234</v>
      </c>
      <c r="B1322" s="151" t="s">
        <v>1591</v>
      </c>
      <c r="C1322" s="171">
        <v>17.75</v>
      </c>
      <c r="D1322" s="172">
        <v>2.1196999999999999</v>
      </c>
      <c r="E1322" s="172">
        <v>2.1196999999999999</v>
      </c>
      <c r="F1322" s="173">
        <v>1</v>
      </c>
      <c r="G1322" s="172">
        <f t="shared" si="40"/>
        <v>2.1196999999999999</v>
      </c>
      <c r="H1322" s="171">
        <v>1.1000000000000001</v>
      </c>
      <c r="I1322" s="174">
        <f t="shared" si="41"/>
        <v>2.3316699999999999</v>
      </c>
      <c r="J1322" s="175" t="s">
        <v>60</v>
      </c>
      <c r="K1322" s="176" t="s">
        <v>60</v>
      </c>
      <c r="L1322" s="170"/>
    </row>
    <row r="1323" spans="1:12" ht="11.25" customHeight="1">
      <c r="A1323" s="151" t="s">
        <v>235</v>
      </c>
      <c r="B1323" s="151" t="s">
        <v>1591</v>
      </c>
      <c r="C1323" s="171">
        <v>32.43</v>
      </c>
      <c r="D1323" s="172">
        <v>4.2474999999999996</v>
      </c>
      <c r="E1323" s="172">
        <v>4.2474999999999996</v>
      </c>
      <c r="F1323" s="173">
        <v>1</v>
      </c>
      <c r="G1323" s="172">
        <f t="shared" si="40"/>
        <v>4.2474999999999996</v>
      </c>
      <c r="H1323" s="171">
        <v>1.1000000000000001</v>
      </c>
      <c r="I1323" s="174">
        <f t="shared" si="41"/>
        <v>4.67225</v>
      </c>
      <c r="J1323" s="175" t="s">
        <v>60</v>
      </c>
      <c r="K1323" s="176" t="s">
        <v>60</v>
      </c>
      <c r="L1323" s="170"/>
    </row>
    <row r="1324" spans="1:12" ht="11.25" customHeight="1">
      <c r="A1324" s="177" t="s">
        <v>236</v>
      </c>
      <c r="B1324" s="177" t="s">
        <v>1591</v>
      </c>
      <c r="C1324" s="178">
        <v>51.86</v>
      </c>
      <c r="D1324" s="179">
        <v>9.1754999999999995</v>
      </c>
      <c r="E1324" s="179">
        <v>9.1754999999999995</v>
      </c>
      <c r="F1324" s="180">
        <v>1</v>
      </c>
      <c r="G1324" s="179">
        <f t="shared" si="40"/>
        <v>9.1754999999999995</v>
      </c>
      <c r="H1324" s="178">
        <v>1.1000000000000001</v>
      </c>
      <c r="I1324" s="181">
        <f t="shared" si="41"/>
        <v>10.09305</v>
      </c>
      <c r="J1324" s="182" t="s">
        <v>60</v>
      </c>
      <c r="K1324" s="183" t="s">
        <v>60</v>
      </c>
      <c r="L1324" s="170"/>
    </row>
    <row r="1325" spans="1:12" ht="11.25" customHeight="1">
      <c r="A1325" s="163" t="s">
        <v>237</v>
      </c>
      <c r="B1325" s="163" t="s">
        <v>1847</v>
      </c>
      <c r="C1325" s="164">
        <v>3.36</v>
      </c>
      <c r="D1325" s="165">
        <v>0.68420000000000003</v>
      </c>
      <c r="E1325" s="165">
        <v>0.68420000000000003</v>
      </c>
      <c r="F1325" s="166">
        <v>1</v>
      </c>
      <c r="G1325" s="165">
        <f t="shared" si="40"/>
        <v>0.68420000000000003</v>
      </c>
      <c r="H1325" s="164">
        <v>1.2</v>
      </c>
      <c r="I1325" s="167">
        <f t="shared" si="41"/>
        <v>0.82103999999999999</v>
      </c>
      <c r="J1325" s="168" t="s">
        <v>1227</v>
      </c>
      <c r="K1325" s="169" t="s">
        <v>1229</v>
      </c>
      <c r="L1325" s="170"/>
    </row>
    <row r="1326" spans="1:12" ht="11.25" customHeight="1">
      <c r="A1326" s="151" t="s">
        <v>238</v>
      </c>
      <c r="B1326" s="151" t="s">
        <v>1847</v>
      </c>
      <c r="C1326" s="171">
        <v>5.23</v>
      </c>
      <c r="D1326" s="172">
        <v>0.94059999999999999</v>
      </c>
      <c r="E1326" s="172">
        <v>0.94059999999999999</v>
      </c>
      <c r="F1326" s="173">
        <v>1</v>
      </c>
      <c r="G1326" s="172">
        <f t="shared" si="40"/>
        <v>0.94059999999999999</v>
      </c>
      <c r="H1326" s="171">
        <v>1.2</v>
      </c>
      <c r="I1326" s="174">
        <f t="shared" si="41"/>
        <v>1.1287199999999999</v>
      </c>
      <c r="J1326" s="175" t="s">
        <v>1227</v>
      </c>
      <c r="K1326" s="176" t="s">
        <v>1229</v>
      </c>
      <c r="L1326" s="170"/>
    </row>
    <row r="1327" spans="1:12" ht="11.25" customHeight="1">
      <c r="A1327" s="151" t="s">
        <v>239</v>
      </c>
      <c r="B1327" s="151" t="s">
        <v>1847</v>
      </c>
      <c r="C1327" s="171">
        <v>8.76</v>
      </c>
      <c r="D1327" s="172">
        <v>1.5192000000000001</v>
      </c>
      <c r="E1327" s="172">
        <v>1.5192000000000001</v>
      </c>
      <c r="F1327" s="173">
        <v>1</v>
      </c>
      <c r="G1327" s="172">
        <f t="shared" si="40"/>
        <v>1.5192000000000001</v>
      </c>
      <c r="H1327" s="171">
        <v>1.2</v>
      </c>
      <c r="I1327" s="174">
        <f t="shared" si="41"/>
        <v>1.82304</v>
      </c>
      <c r="J1327" s="175" t="s">
        <v>1227</v>
      </c>
      <c r="K1327" s="176" t="s">
        <v>1229</v>
      </c>
      <c r="L1327" s="170"/>
    </row>
    <row r="1328" spans="1:12" ht="11.25" customHeight="1">
      <c r="A1328" s="177" t="s">
        <v>240</v>
      </c>
      <c r="B1328" s="177" t="s">
        <v>1847</v>
      </c>
      <c r="C1328" s="178">
        <v>13.44</v>
      </c>
      <c r="D1328" s="179">
        <v>2.8555999999999999</v>
      </c>
      <c r="E1328" s="179">
        <v>2.8555999999999999</v>
      </c>
      <c r="F1328" s="180">
        <v>1</v>
      </c>
      <c r="G1328" s="179">
        <f t="shared" si="40"/>
        <v>2.8555999999999999</v>
      </c>
      <c r="H1328" s="178">
        <v>1.2</v>
      </c>
      <c r="I1328" s="181">
        <f t="shared" si="41"/>
        <v>3.42672</v>
      </c>
      <c r="J1328" s="182" t="s">
        <v>1227</v>
      </c>
      <c r="K1328" s="183" t="s">
        <v>1229</v>
      </c>
      <c r="L1328" s="170"/>
    </row>
    <row r="1329" spans="1:12" ht="11.25" customHeight="1">
      <c r="A1329" s="163" t="s">
        <v>241</v>
      </c>
      <c r="B1329" s="163" t="s">
        <v>1604</v>
      </c>
      <c r="C1329" s="164">
        <v>3.21</v>
      </c>
      <c r="D1329" s="165">
        <v>0.61470000000000002</v>
      </c>
      <c r="E1329" s="165">
        <v>0.61470000000000002</v>
      </c>
      <c r="F1329" s="166">
        <v>1</v>
      </c>
      <c r="G1329" s="165">
        <f t="shared" si="40"/>
        <v>0.61470000000000002</v>
      </c>
      <c r="H1329" s="164">
        <v>1.2</v>
      </c>
      <c r="I1329" s="167">
        <f t="shared" si="41"/>
        <v>0.73763999999999996</v>
      </c>
      <c r="J1329" s="168" t="s">
        <v>1227</v>
      </c>
      <c r="K1329" s="169" t="s">
        <v>1229</v>
      </c>
      <c r="L1329" s="170"/>
    </row>
    <row r="1330" spans="1:12" ht="11.25" customHeight="1">
      <c r="A1330" s="151" t="s">
        <v>242</v>
      </c>
      <c r="B1330" s="151" t="s">
        <v>1604</v>
      </c>
      <c r="C1330" s="171">
        <v>4.33</v>
      </c>
      <c r="D1330" s="172">
        <v>0.77170000000000005</v>
      </c>
      <c r="E1330" s="172">
        <v>0.77170000000000005</v>
      </c>
      <c r="F1330" s="173">
        <v>1</v>
      </c>
      <c r="G1330" s="172">
        <f t="shared" si="40"/>
        <v>0.77170000000000005</v>
      </c>
      <c r="H1330" s="171">
        <v>1.2</v>
      </c>
      <c r="I1330" s="174">
        <f t="shared" si="41"/>
        <v>0.92603999999999997</v>
      </c>
      <c r="J1330" s="175" t="s">
        <v>1227</v>
      </c>
      <c r="K1330" s="176" t="s">
        <v>1229</v>
      </c>
      <c r="L1330" s="170"/>
    </row>
    <row r="1331" spans="1:12" ht="11.25" customHeight="1">
      <c r="A1331" s="151" t="s">
        <v>243</v>
      </c>
      <c r="B1331" s="151" t="s">
        <v>1604</v>
      </c>
      <c r="C1331" s="171">
        <v>6.52</v>
      </c>
      <c r="D1331" s="172">
        <v>1.1003000000000001</v>
      </c>
      <c r="E1331" s="172">
        <v>1.1003000000000001</v>
      </c>
      <c r="F1331" s="173">
        <v>1</v>
      </c>
      <c r="G1331" s="172">
        <f t="shared" si="40"/>
        <v>1.1003000000000001</v>
      </c>
      <c r="H1331" s="171">
        <v>1.2</v>
      </c>
      <c r="I1331" s="174">
        <f t="shared" si="41"/>
        <v>1.32036</v>
      </c>
      <c r="J1331" s="175" t="s">
        <v>1227</v>
      </c>
      <c r="K1331" s="176" t="s">
        <v>1229</v>
      </c>
      <c r="L1331" s="170"/>
    </row>
    <row r="1332" spans="1:12" ht="11.25" customHeight="1">
      <c r="A1332" s="177" t="s">
        <v>244</v>
      </c>
      <c r="B1332" s="177" t="s">
        <v>1604</v>
      </c>
      <c r="C1332" s="178">
        <v>10.01</v>
      </c>
      <c r="D1332" s="179">
        <v>1.8165</v>
      </c>
      <c r="E1332" s="179">
        <v>1.8165</v>
      </c>
      <c r="F1332" s="180">
        <v>1</v>
      </c>
      <c r="G1332" s="179">
        <f t="shared" si="40"/>
        <v>1.8165</v>
      </c>
      <c r="H1332" s="178">
        <v>1.2</v>
      </c>
      <c r="I1332" s="181">
        <f t="shared" si="41"/>
        <v>2.1798000000000002</v>
      </c>
      <c r="J1332" s="182" t="s">
        <v>1227</v>
      </c>
      <c r="K1332" s="183" t="s">
        <v>1229</v>
      </c>
      <c r="L1332" s="170"/>
    </row>
    <row r="1333" spans="1:12" ht="11.25" customHeight="1">
      <c r="A1333" s="151" t="s">
        <v>245</v>
      </c>
      <c r="B1333" s="151" t="s">
        <v>1848</v>
      </c>
      <c r="C1333" s="171">
        <v>4.04</v>
      </c>
      <c r="D1333" s="172">
        <v>0.65529999999999999</v>
      </c>
      <c r="E1333" s="172">
        <v>0.65529999999999999</v>
      </c>
      <c r="F1333" s="173">
        <v>1</v>
      </c>
      <c r="G1333" s="165">
        <f t="shared" si="40"/>
        <v>0.65529999999999999</v>
      </c>
      <c r="H1333" s="171">
        <v>1.2</v>
      </c>
      <c r="I1333" s="167">
        <f t="shared" si="41"/>
        <v>0.78635999999999995</v>
      </c>
      <c r="J1333" s="175" t="s">
        <v>1227</v>
      </c>
      <c r="K1333" s="176" t="s">
        <v>1229</v>
      </c>
      <c r="L1333" s="170"/>
    </row>
    <row r="1334" spans="1:12" ht="11.25" customHeight="1">
      <c r="A1334" s="151" t="s">
        <v>246</v>
      </c>
      <c r="B1334" s="151" t="s">
        <v>1848</v>
      </c>
      <c r="C1334" s="171">
        <v>4.8499999999999996</v>
      </c>
      <c r="D1334" s="172">
        <v>0.85499999999999998</v>
      </c>
      <c r="E1334" s="172">
        <v>0.85499999999999998</v>
      </c>
      <c r="F1334" s="173">
        <v>1</v>
      </c>
      <c r="G1334" s="172">
        <f t="shared" si="40"/>
        <v>0.85499999999999998</v>
      </c>
      <c r="H1334" s="171">
        <v>1.2</v>
      </c>
      <c r="I1334" s="174">
        <f t="shared" si="41"/>
        <v>1.026</v>
      </c>
      <c r="J1334" s="175" t="s">
        <v>1227</v>
      </c>
      <c r="K1334" s="176" t="s">
        <v>1229</v>
      </c>
      <c r="L1334" s="170"/>
    </row>
    <row r="1335" spans="1:12" ht="11.25" customHeight="1">
      <c r="A1335" s="151" t="s">
        <v>247</v>
      </c>
      <c r="B1335" s="151" t="s">
        <v>1848</v>
      </c>
      <c r="C1335" s="171">
        <v>6.21</v>
      </c>
      <c r="D1335" s="172">
        <v>1.0546</v>
      </c>
      <c r="E1335" s="172">
        <v>1.0546</v>
      </c>
      <c r="F1335" s="173">
        <v>1</v>
      </c>
      <c r="G1335" s="172">
        <f t="shared" si="40"/>
        <v>1.0546</v>
      </c>
      <c r="H1335" s="171">
        <v>1.2</v>
      </c>
      <c r="I1335" s="174">
        <f t="shared" si="41"/>
        <v>1.26552</v>
      </c>
      <c r="J1335" s="175" t="s">
        <v>1227</v>
      </c>
      <c r="K1335" s="176" t="s">
        <v>1229</v>
      </c>
      <c r="L1335" s="170"/>
    </row>
    <row r="1336" spans="1:12" ht="11.25" customHeight="1">
      <c r="A1336" s="151" t="s">
        <v>248</v>
      </c>
      <c r="B1336" s="151" t="s">
        <v>1848</v>
      </c>
      <c r="C1336" s="171">
        <v>9.64</v>
      </c>
      <c r="D1336" s="172">
        <v>1.7952999999999999</v>
      </c>
      <c r="E1336" s="172">
        <v>1.7952999999999999</v>
      </c>
      <c r="F1336" s="173">
        <v>1</v>
      </c>
      <c r="G1336" s="179">
        <f t="shared" si="40"/>
        <v>1.7952999999999999</v>
      </c>
      <c r="H1336" s="171">
        <v>1.2</v>
      </c>
      <c r="I1336" s="181">
        <f t="shared" si="41"/>
        <v>2.1543600000000001</v>
      </c>
      <c r="J1336" s="175" t="s">
        <v>1227</v>
      </c>
      <c r="K1336" s="176" t="s">
        <v>1229</v>
      </c>
      <c r="L1336" s="170"/>
    </row>
    <row r="1337" spans="1:12" ht="11.25" customHeight="1">
      <c r="A1337" s="163" t="s">
        <v>249</v>
      </c>
      <c r="B1337" s="163" t="s">
        <v>1849</v>
      </c>
      <c r="C1337" s="164">
        <v>2.83</v>
      </c>
      <c r="D1337" s="165">
        <v>0.55410000000000004</v>
      </c>
      <c r="E1337" s="165">
        <v>0.55410000000000004</v>
      </c>
      <c r="F1337" s="166">
        <v>1</v>
      </c>
      <c r="G1337" s="165">
        <f t="shared" si="40"/>
        <v>0.55410000000000004</v>
      </c>
      <c r="H1337" s="164">
        <v>1.2</v>
      </c>
      <c r="I1337" s="167">
        <f t="shared" si="41"/>
        <v>0.66491999999999996</v>
      </c>
      <c r="J1337" s="168" t="s">
        <v>1227</v>
      </c>
      <c r="K1337" s="169" t="s">
        <v>1229</v>
      </c>
      <c r="L1337" s="170"/>
    </row>
    <row r="1338" spans="1:12" ht="11.25" customHeight="1">
      <c r="A1338" s="151" t="s">
        <v>250</v>
      </c>
      <c r="B1338" s="151" t="s">
        <v>1849</v>
      </c>
      <c r="C1338" s="171">
        <v>3.81</v>
      </c>
      <c r="D1338" s="172">
        <v>0.68200000000000005</v>
      </c>
      <c r="E1338" s="172">
        <v>0.68200000000000005</v>
      </c>
      <c r="F1338" s="173">
        <v>1</v>
      </c>
      <c r="G1338" s="172">
        <f t="shared" si="40"/>
        <v>0.68200000000000005</v>
      </c>
      <c r="H1338" s="171">
        <v>1.2</v>
      </c>
      <c r="I1338" s="174">
        <f t="shared" si="41"/>
        <v>0.81840000000000002</v>
      </c>
      <c r="J1338" s="175" t="s">
        <v>1227</v>
      </c>
      <c r="K1338" s="176" t="s">
        <v>1229</v>
      </c>
      <c r="L1338" s="170"/>
    </row>
    <row r="1339" spans="1:12" ht="11.25" customHeight="1">
      <c r="A1339" s="151" t="s">
        <v>251</v>
      </c>
      <c r="B1339" s="151" t="s">
        <v>1849</v>
      </c>
      <c r="C1339" s="171">
        <v>4.96</v>
      </c>
      <c r="D1339" s="172">
        <v>0.92210000000000003</v>
      </c>
      <c r="E1339" s="172">
        <v>0.92210000000000003</v>
      </c>
      <c r="F1339" s="173">
        <v>1</v>
      </c>
      <c r="G1339" s="172">
        <f t="shared" si="40"/>
        <v>0.92210000000000003</v>
      </c>
      <c r="H1339" s="171">
        <v>1.2</v>
      </c>
      <c r="I1339" s="174">
        <f t="shared" si="41"/>
        <v>1.1065199999999999</v>
      </c>
      <c r="J1339" s="175" t="s">
        <v>1227</v>
      </c>
      <c r="K1339" s="176" t="s">
        <v>1229</v>
      </c>
      <c r="L1339" s="170"/>
    </row>
    <row r="1340" spans="1:12" ht="11.25" customHeight="1">
      <c r="A1340" s="177" t="s">
        <v>252</v>
      </c>
      <c r="B1340" s="177" t="s">
        <v>1849</v>
      </c>
      <c r="C1340" s="178">
        <v>7.2</v>
      </c>
      <c r="D1340" s="179">
        <v>1.5405</v>
      </c>
      <c r="E1340" s="179">
        <v>1.5405</v>
      </c>
      <c r="F1340" s="180">
        <v>1</v>
      </c>
      <c r="G1340" s="179">
        <f t="shared" si="40"/>
        <v>1.5405</v>
      </c>
      <c r="H1340" s="178">
        <v>1.2</v>
      </c>
      <c r="I1340" s="181">
        <f t="shared" si="41"/>
        <v>1.8486</v>
      </c>
      <c r="J1340" s="182" t="s">
        <v>1227</v>
      </c>
      <c r="K1340" s="183" t="s">
        <v>1229</v>
      </c>
      <c r="L1340" s="170"/>
    </row>
    <row r="1341" spans="1:12" ht="11.25" customHeight="1">
      <c r="A1341" s="163" t="s">
        <v>253</v>
      </c>
      <c r="B1341" s="163" t="s">
        <v>1850</v>
      </c>
      <c r="C1341" s="164">
        <v>6</v>
      </c>
      <c r="D1341" s="165">
        <v>2.6126999999999998</v>
      </c>
      <c r="E1341" s="165">
        <v>2.6126999999999998</v>
      </c>
      <c r="F1341" s="166">
        <v>1</v>
      </c>
      <c r="G1341" s="165">
        <f t="shared" si="40"/>
        <v>2.6126999999999998</v>
      </c>
      <c r="H1341" s="164">
        <v>1.2</v>
      </c>
      <c r="I1341" s="167">
        <f t="shared" si="41"/>
        <v>3.13524</v>
      </c>
      <c r="J1341" s="168" t="s">
        <v>1227</v>
      </c>
      <c r="K1341" s="169" t="s">
        <v>1229</v>
      </c>
      <c r="L1341" s="170"/>
    </row>
    <row r="1342" spans="1:12" ht="11.25" customHeight="1">
      <c r="A1342" s="151" t="s">
        <v>254</v>
      </c>
      <c r="B1342" s="151" t="s">
        <v>1850</v>
      </c>
      <c r="C1342" s="171">
        <v>6.58</v>
      </c>
      <c r="D1342" s="172">
        <v>2.6190000000000002</v>
      </c>
      <c r="E1342" s="172">
        <v>2.6190000000000002</v>
      </c>
      <c r="F1342" s="173">
        <v>1</v>
      </c>
      <c r="G1342" s="172">
        <f t="shared" si="40"/>
        <v>2.6190000000000002</v>
      </c>
      <c r="H1342" s="171">
        <v>1.2</v>
      </c>
      <c r="I1342" s="174">
        <f t="shared" si="41"/>
        <v>3.1427999999999998</v>
      </c>
      <c r="J1342" s="175" t="s">
        <v>1227</v>
      </c>
      <c r="K1342" s="176" t="s">
        <v>1229</v>
      </c>
      <c r="L1342" s="170"/>
    </row>
    <row r="1343" spans="1:12" ht="11.25" customHeight="1">
      <c r="A1343" s="151" t="s">
        <v>255</v>
      </c>
      <c r="B1343" s="151" t="s">
        <v>1850</v>
      </c>
      <c r="C1343" s="171">
        <v>9.68</v>
      </c>
      <c r="D1343" s="172">
        <v>3.9022000000000001</v>
      </c>
      <c r="E1343" s="172">
        <v>3.9022000000000001</v>
      </c>
      <c r="F1343" s="173">
        <v>1</v>
      </c>
      <c r="G1343" s="172">
        <f t="shared" si="40"/>
        <v>3.9022000000000001</v>
      </c>
      <c r="H1343" s="171">
        <v>1.2</v>
      </c>
      <c r="I1343" s="174">
        <f t="shared" si="41"/>
        <v>4.6826400000000001</v>
      </c>
      <c r="J1343" s="175" t="s">
        <v>1227</v>
      </c>
      <c r="K1343" s="176" t="s">
        <v>1229</v>
      </c>
      <c r="L1343" s="170"/>
    </row>
    <row r="1344" spans="1:12" ht="11.25" customHeight="1">
      <c r="A1344" s="177" t="s">
        <v>256</v>
      </c>
      <c r="B1344" s="177" t="s">
        <v>1850</v>
      </c>
      <c r="C1344" s="178">
        <v>14.89</v>
      </c>
      <c r="D1344" s="179">
        <v>6.5895999999999999</v>
      </c>
      <c r="E1344" s="179">
        <v>6.5895999999999999</v>
      </c>
      <c r="F1344" s="180">
        <v>1</v>
      </c>
      <c r="G1344" s="179">
        <f t="shared" si="40"/>
        <v>6.5895999999999999</v>
      </c>
      <c r="H1344" s="178">
        <v>1.2</v>
      </c>
      <c r="I1344" s="181">
        <f t="shared" si="41"/>
        <v>7.9075199999999999</v>
      </c>
      <c r="J1344" s="182" t="s">
        <v>1227</v>
      </c>
      <c r="K1344" s="183" t="s">
        <v>1229</v>
      </c>
      <c r="L1344" s="170"/>
    </row>
    <row r="1345" spans="1:12" ht="11.25" customHeight="1">
      <c r="A1345" s="163" t="s">
        <v>257</v>
      </c>
      <c r="B1345" s="163" t="s">
        <v>1851</v>
      </c>
      <c r="C1345" s="164">
        <v>4.8</v>
      </c>
      <c r="D1345" s="165">
        <v>1.7979000000000001</v>
      </c>
      <c r="E1345" s="165">
        <v>1.7979000000000001</v>
      </c>
      <c r="F1345" s="166">
        <v>1</v>
      </c>
      <c r="G1345" s="165">
        <f t="shared" ref="G1345:G1368" si="42">ROUND(F1345*D1345,5)</f>
        <v>1.7979000000000001</v>
      </c>
      <c r="H1345" s="164">
        <v>1.2</v>
      </c>
      <c r="I1345" s="165">
        <f t="shared" si="41"/>
        <v>2.1574800000000001</v>
      </c>
      <c r="J1345" s="168" t="s">
        <v>1227</v>
      </c>
      <c r="K1345" s="169" t="s">
        <v>1229</v>
      </c>
      <c r="L1345" s="170"/>
    </row>
    <row r="1346" spans="1:12" ht="11.25" customHeight="1">
      <c r="A1346" s="151" t="s">
        <v>258</v>
      </c>
      <c r="B1346" s="151" t="s">
        <v>1851</v>
      </c>
      <c r="C1346" s="171">
        <v>5.63</v>
      </c>
      <c r="D1346" s="172">
        <v>2.1827000000000001</v>
      </c>
      <c r="E1346" s="172">
        <v>2.1827000000000001</v>
      </c>
      <c r="F1346" s="173">
        <v>1</v>
      </c>
      <c r="G1346" s="172">
        <f t="shared" si="42"/>
        <v>2.1827000000000001</v>
      </c>
      <c r="H1346" s="171">
        <v>1.2</v>
      </c>
      <c r="I1346" s="172">
        <f t="shared" si="41"/>
        <v>2.61924</v>
      </c>
      <c r="J1346" s="175" t="s">
        <v>1227</v>
      </c>
      <c r="K1346" s="176" t="s">
        <v>1229</v>
      </c>
      <c r="L1346" s="170"/>
    </row>
    <row r="1347" spans="1:12">
      <c r="A1347" s="151" t="s">
        <v>259</v>
      </c>
      <c r="B1347" s="151" t="s">
        <v>1851</v>
      </c>
      <c r="C1347" s="171">
        <v>8.85</v>
      </c>
      <c r="D1347" s="172">
        <v>3.3812000000000002</v>
      </c>
      <c r="E1347" s="172">
        <v>3.3812000000000002</v>
      </c>
      <c r="F1347" s="173">
        <v>1</v>
      </c>
      <c r="G1347" s="172">
        <f t="shared" si="42"/>
        <v>3.3812000000000002</v>
      </c>
      <c r="H1347" s="171">
        <v>1.2</v>
      </c>
      <c r="I1347" s="172">
        <f t="shared" ref="I1347:I1368" si="43">ROUND(H1347*G1347,5)</f>
        <v>4.0574399999999997</v>
      </c>
      <c r="J1347" s="175" t="s">
        <v>1227</v>
      </c>
      <c r="K1347" s="176" t="s">
        <v>1229</v>
      </c>
    </row>
    <row r="1348" spans="1:12">
      <c r="A1348" s="177" t="s">
        <v>260</v>
      </c>
      <c r="B1348" s="177" t="s">
        <v>1851</v>
      </c>
      <c r="C1348" s="178">
        <v>14.27</v>
      </c>
      <c r="D1348" s="179">
        <v>6.3270999999999997</v>
      </c>
      <c r="E1348" s="179">
        <v>6.3270999999999997</v>
      </c>
      <c r="F1348" s="180">
        <v>1</v>
      </c>
      <c r="G1348" s="179">
        <f t="shared" si="42"/>
        <v>6.3270999999999997</v>
      </c>
      <c r="H1348" s="178">
        <v>1.2</v>
      </c>
      <c r="I1348" s="179">
        <f t="shared" si="43"/>
        <v>7.5925200000000004</v>
      </c>
      <c r="J1348" s="182" t="s">
        <v>1227</v>
      </c>
      <c r="K1348" s="183" t="s">
        <v>1229</v>
      </c>
    </row>
    <row r="1349" spans="1:12">
      <c r="A1349" s="163" t="s">
        <v>261</v>
      </c>
      <c r="B1349" s="163" t="s">
        <v>1852</v>
      </c>
      <c r="C1349" s="164">
        <v>4.9400000000000004</v>
      </c>
      <c r="D1349" s="165">
        <v>1.8980999999999999</v>
      </c>
      <c r="E1349" s="165">
        <v>1.8980999999999999</v>
      </c>
      <c r="F1349" s="166">
        <v>1</v>
      </c>
      <c r="G1349" s="165">
        <f t="shared" si="42"/>
        <v>1.8980999999999999</v>
      </c>
      <c r="H1349" s="164">
        <v>1.2</v>
      </c>
      <c r="I1349" s="165">
        <f t="shared" si="43"/>
        <v>2.27772</v>
      </c>
      <c r="J1349" s="168" t="s">
        <v>1227</v>
      </c>
      <c r="K1349" s="169" t="s">
        <v>1229</v>
      </c>
    </row>
    <row r="1350" spans="1:12">
      <c r="A1350" s="151" t="s">
        <v>262</v>
      </c>
      <c r="B1350" s="151" t="s">
        <v>1852</v>
      </c>
      <c r="C1350" s="171">
        <v>6.21</v>
      </c>
      <c r="D1350" s="172">
        <v>2.4748000000000001</v>
      </c>
      <c r="E1350" s="172">
        <v>2.4748000000000001</v>
      </c>
      <c r="F1350" s="173">
        <v>1</v>
      </c>
      <c r="G1350" s="172">
        <f t="shared" si="42"/>
        <v>2.4748000000000001</v>
      </c>
      <c r="H1350" s="171">
        <v>1.2</v>
      </c>
      <c r="I1350" s="172">
        <f t="shared" si="43"/>
        <v>2.96976</v>
      </c>
      <c r="J1350" s="175" t="s">
        <v>1227</v>
      </c>
      <c r="K1350" s="176" t="s">
        <v>1229</v>
      </c>
    </row>
    <row r="1351" spans="1:12">
      <c r="A1351" s="151" t="s">
        <v>263</v>
      </c>
      <c r="B1351" s="151" t="s">
        <v>1852</v>
      </c>
      <c r="C1351" s="171">
        <v>8.67</v>
      </c>
      <c r="D1351" s="172">
        <v>3.5861999999999998</v>
      </c>
      <c r="E1351" s="172">
        <v>3.5861999999999998</v>
      </c>
      <c r="F1351" s="173">
        <v>1</v>
      </c>
      <c r="G1351" s="172">
        <f t="shared" si="42"/>
        <v>3.5861999999999998</v>
      </c>
      <c r="H1351" s="171">
        <v>1.2</v>
      </c>
      <c r="I1351" s="172">
        <f t="shared" si="43"/>
        <v>4.3034400000000002</v>
      </c>
      <c r="J1351" s="175" t="s">
        <v>1227</v>
      </c>
      <c r="K1351" s="176" t="s">
        <v>1229</v>
      </c>
    </row>
    <row r="1352" spans="1:12">
      <c r="A1352" s="177" t="s">
        <v>264</v>
      </c>
      <c r="B1352" s="177" t="s">
        <v>1852</v>
      </c>
      <c r="C1352" s="178">
        <v>14.91</v>
      </c>
      <c r="D1352" s="179">
        <v>6.0403000000000002</v>
      </c>
      <c r="E1352" s="179">
        <v>6.0403000000000002</v>
      </c>
      <c r="F1352" s="180">
        <v>1</v>
      </c>
      <c r="G1352" s="179">
        <f t="shared" si="42"/>
        <v>6.0403000000000002</v>
      </c>
      <c r="H1352" s="178">
        <v>1.2</v>
      </c>
      <c r="I1352" s="179">
        <f t="shared" si="43"/>
        <v>7.2483599999999999</v>
      </c>
      <c r="J1352" s="182" t="s">
        <v>1227</v>
      </c>
      <c r="K1352" s="183" t="s">
        <v>1229</v>
      </c>
    </row>
    <row r="1353" spans="1:12">
      <c r="A1353" s="163" t="s">
        <v>265</v>
      </c>
      <c r="B1353" s="163" t="s">
        <v>1853</v>
      </c>
      <c r="C1353" s="164">
        <v>2.75</v>
      </c>
      <c r="D1353" s="165">
        <v>0.74729999999999996</v>
      </c>
      <c r="E1353" s="165">
        <v>0.74729999999999996</v>
      </c>
      <c r="F1353" s="166">
        <v>1</v>
      </c>
      <c r="G1353" s="165">
        <f t="shared" si="42"/>
        <v>0.74729999999999996</v>
      </c>
      <c r="H1353" s="164">
        <v>1.2</v>
      </c>
      <c r="I1353" s="165">
        <f t="shared" si="43"/>
        <v>0.89676</v>
      </c>
      <c r="J1353" s="168" t="s">
        <v>1227</v>
      </c>
      <c r="K1353" s="169" t="s">
        <v>1229</v>
      </c>
    </row>
    <row r="1354" spans="1:12">
      <c r="A1354" s="151" t="s">
        <v>266</v>
      </c>
      <c r="B1354" s="151" t="s">
        <v>1853</v>
      </c>
      <c r="C1354" s="171">
        <v>3.61</v>
      </c>
      <c r="D1354" s="172">
        <v>0.96640000000000004</v>
      </c>
      <c r="E1354" s="172">
        <v>0.96640000000000004</v>
      </c>
      <c r="F1354" s="173">
        <v>1</v>
      </c>
      <c r="G1354" s="172">
        <f t="shared" si="42"/>
        <v>0.96640000000000004</v>
      </c>
      <c r="H1354" s="171">
        <v>1.2</v>
      </c>
      <c r="I1354" s="172">
        <f t="shared" si="43"/>
        <v>1.15968</v>
      </c>
      <c r="J1354" s="175" t="s">
        <v>1227</v>
      </c>
      <c r="K1354" s="176" t="s">
        <v>1229</v>
      </c>
    </row>
    <row r="1355" spans="1:12">
      <c r="A1355" s="151" t="s">
        <v>267</v>
      </c>
      <c r="B1355" s="151" t="s">
        <v>1853</v>
      </c>
      <c r="C1355" s="171">
        <v>5.75</v>
      </c>
      <c r="D1355" s="172">
        <v>1.4957</v>
      </c>
      <c r="E1355" s="172">
        <v>1.4957</v>
      </c>
      <c r="F1355" s="173">
        <v>1</v>
      </c>
      <c r="G1355" s="172">
        <f t="shared" si="42"/>
        <v>1.4957</v>
      </c>
      <c r="H1355" s="171">
        <v>1.2</v>
      </c>
      <c r="I1355" s="172">
        <f t="shared" si="43"/>
        <v>1.79484</v>
      </c>
      <c r="J1355" s="175" t="s">
        <v>1227</v>
      </c>
      <c r="K1355" s="176" t="s">
        <v>1229</v>
      </c>
    </row>
    <row r="1356" spans="1:12">
      <c r="A1356" s="177" t="s">
        <v>268</v>
      </c>
      <c r="B1356" s="177" t="s">
        <v>1853</v>
      </c>
      <c r="C1356" s="178">
        <v>8.76</v>
      </c>
      <c r="D1356" s="179">
        <v>2.7157</v>
      </c>
      <c r="E1356" s="179">
        <v>2.7157</v>
      </c>
      <c r="F1356" s="180">
        <v>1</v>
      </c>
      <c r="G1356" s="179">
        <f t="shared" si="42"/>
        <v>2.7157</v>
      </c>
      <c r="H1356" s="178">
        <v>1.2</v>
      </c>
      <c r="I1356" s="179">
        <f t="shared" si="43"/>
        <v>3.2588400000000002</v>
      </c>
      <c r="J1356" s="182" t="s">
        <v>1227</v>
      </c>
      <c r="K1356" s="183" t="s">
        <v>1229</v>
      </c>
    </row>
    <row r="1357" spans="1:12">
      <c r="A1357" s="163" t="s">
        <v>269</v>
      </c>
      <c r="B1357" s="163" t="s">
        <v>1854</v>
      </c>
      <c r="C1357" s="164">
        <v>2.87</v>
      </c>
      <c r="D1357" s="165">
        <v>1.4356</v>
      </c>
      <c r="E1357" s="165">
        <v>1.4356</v>
      </c>
      <c r="F1357" s="166">
        <v>1</v>
      </c>
      <c r="G1357" s="165">
        <f t="shared" si="42"/>
        <v>1.4356</v>
      </c>
      <c r="H1357" s="164">
        <v>1.2</v>
      </c>
      <c r="I1357" s="165">
        <f t="shared" si="43"/>
        <v>1.72272</v>
      </c>
      <c r="J1357" s="168" t="s">
        <v>1227</v>
      </c>
      <c r="K1357" s="169" t="s">
        <v>1229</v>
      </c>
    </row>
    <row r="1358" spans="1:12">
      <c r="A1358" s="151" t="s">
        <v>270</v>
      </c>
      <c r="B1358" s="151" t="s">
        <v>1854</v>
      </c>
      <c r="C1358" s="171">
        <v>5.19</v>
      </c>
      <c r="D1358" s="172">
        <v>1.9353</v>
      </c>
      <c r="E1358" s="172">
        <v>1.9353</v>
      </c>
      <c r="F1358" s="173">
        <v>1</v>
      </c>
      <c r="G1358" s="172">
        <f t="shared" si="42"/>
        <v>1.9353</v>
      </c>
      <c r="H1358" s="171">
        <v>1.2</v>
      </c>
      <c r="I1358" s="172">
        <f t="shared" si="43"/>
        <v>2.3223600000000002</v>
      </c>
      <c r="J1358" s="175" t="s">
        <v>1227</v>
      </c>
      <c r="K1358" s="176" t="s">
        <v>1229</v>
      </c>
    </row>
    <row r="1359" spans="1:12">
      <c r="A1359" s="151" t="s">
        <v>271</v>
      </c>
      <c r="B1359" s="151" t="s">
        <v>1854</v>
      </c>
      <c r="C1359" s="171">
        <v>10.1</v>
      </c>
      <c r="D1359" s="172">
        <v>3.0127999999999999</v>
      </c>
      <c r="E1359" s="172">
        <v>3.0127999999999999</v>
      </c>
      <c r="F1359" s="173">
        <v>1</v>
      </c>
      <c r="G1359" s="172">
        <f t="shared" si="42"/>
        <v>3.0127999999999999</v>
      </c>
      <c r="H1359" s="171">
        <v>1.2</v>
      </c>
      <c r="I1359" s="172">
        <f t="shared" si="43"/>
        <v>3.6153599999999999</v>
      </c>
      <c r="J1359" s="175" t="s">
        <v>1227</v>
      </c>
      <c r="K1359" s="176" t="s">
        <v>1229</v>
      </c>
    </row>
    <row r="1360" spans="1:12">
      <c r="A1360" s="177" t="s">
        <v>272</v>
      </c>
      <c r="B1360" s="177" t="s">
        <v>1854</v>
      </c>
      <c r="C1360" s="178">
        <v>17.79</v>
      </c>
      <c r="D1360" s="179">
        <v>5.1738</v>
      </c>
      <c r="E1360" s="179">
        <v>5.1738</v>
      </c>
      <c r="F1360" s="180">
        <v>1</v>
      </c>
      <c r="G1360" s="179">
        <f t="shared" si="42"/>
        <v>5.1738</v>
      </c>
      <c r="H1360" s="178">
        <v>1.2</v>
      </c>
      <c r="I1360" s="179">
        <f t="shared" si="43"/>
        <v>6.2085600000000003</v>
      </c>
      <c r="J1360" s="182" t="s">
        <v>1227</v>
      </c>
      <c r="K1360" s="183" t="s">
        <v>1229</v>
      </c>
    </row>
    <row r="1361" spans="1:11">
      <c r="A1361" s="163" t="s">
        <v>273</v>
      </c>
      <c r="B1361" s="163" t="s">
        <v>1855</v>
      </c>
      <c r="C1361" s="164">
        <v>3.47</v>
      </c>
      <c r="D1361" s="165">
        <v>1.0384</v>
      </c>
      <c r="E1361" s="165">
        <v>1.0384</v>
      </c>
      <c r="F1361" s="166">
        <v>1</v>
      </c>
      <c r="G1361" s="165">
        <f t="shared" si="42"/>
        <v>1.0384</v>
      </c>
      <c r="H1361" s="164">
        <v>1.2</v>
      </c>
      <c r="I1361" s="165">
        <f t="shared" si="43"/>
        <v>1.2460800000000001</v>
      </c>
      <c r="J1361" s="168" t="s">
        <v>1227</v>
      </c>
      <c r="K1361" s="169" t="s">
        <v>1229</v>
      </c>
    </row>
    <row r="1362" spans="1:11">
      <c r="A1362" s="151" t="s">
        <v>274</v>
      </c>
      <c r="B1362" s="151" t="s">
        <v>1855</v>
      </c>
      <c r="C1362" s="171">
        <v>5.64</v>
      </c>
      <c r="D1362" s="172">
        <v>1.5436000000000001</v>
      </c>
      <c r="E1362" s="172">
        <v>1.5436000000000001</v>
      </c>
      <c r="F1362" s="173">
        <v>1</v>
      </c>
      <c r="G1362" s="172">
        <f t="shared" si="42"/>
        <v>1.5436000000000001</v>
      </c>
      <c r="H1362" s="171">
        <v>1.2</v>
      </c>
      <c r="I1362" s="172">
        <f t="shared" si="43"/>
        <v>1.85232</v>
      </c>
      <c r="J1362" s="175" t="s">
        <v>1227</v>
      </c>
      <c r="K1362" s="176" t="s">
        <v>1229</v>
      </c>
    </row>
    <row r="1363" spans="1:11">
      <c r="A1363" s="151" t="s">
        <v>275</v>
      </c>
      <c r="B1363" s="151" t="s">
        <v>1855</v>
      </c>
      <c r="C1363" s="171">
        <v>9.08</v>
      </c>
      <c r="D1363" s="172">
        <v>2.3014999999999999</v>
      </c>
      <c r="E1363" s="172">
        <v>2.3014999999999999</v>
      </c>
      <c r="F1363" s="173">
        <v>1</v>
      </c>
      <c r="G1363" s="172">
        <f t="shared" si="42"/>
        <v>2.3014999999999999</v>
      </c>
      <c r="H1363" s="171">
        <v>1.2</v>
      </c>
      <c r="I1363" s="172">
        <f t="shared" si="43"/>
        <v>2.7618</v>
      </c>
      <c r="J1363" s="175" t="s">
        <v>1227</v>
      </c>
      <c r="K1363" s="176" t="s">
        <v>1229</v>
      </c>
    </row>
    <row r="1364" spans="1:11">
      <c r="A1364" s="177" t="s">
        <v>276</v>
      </c>
      <c r="B1364" s="177" t="s">
        <v>1855</v>
      </c>
      <c r="C1364" s="178">
        <v>15.74</v>
      </c>
      <c r="D1364" s="179">
        <v>3.9333999999999998</v>
      </c>
      <c r="E1364" s="179">
        <v>3.9333999999999998</v>
      </c>
      <c r="F1364" s="180">
        <v>1</v>
      </c>
      <c r="G1364" s="179">
        <f t="shared" si="42"/>
        <v>3.9333999999999998</v>
      </c>
      <c r="H1364" s="178">
        <v>1.2</v>
      </c>
      <c r="I1364" s="179">
        <f t="shared" si="43"/>
        <v>4.7200800000000003</v>
      </c>
      <c r="J1364" s="182" t="s">
        <v>1227</v>
      </c>
      <c r="K1364" s="183" t="s">
        <v>1229</v>
      </c>
    </row>
    <row r="1365" spans="1:11">
      <c r="A1365" s="163" t="s">
        <v>277</v>
      </c>
      <c r="B1365" s="163" t="s">
        <v>1856</v>
      </c>
      <c r="C1365" s="164">
        <v>2.78</v>
      </c>
      <c r="D1365" s="165">
        <v>0.87490000000000001</v>
      </c>
      <c r="E1365" s="165">
        <v>0.87490000000000001</v>
      </c>
      <c r="F1365" s="166">
        <v>1</v>
      </c>
      <c r="G1365" s="165">
        <f t="shared" si="42"/>
        <v>0.87490000000000001</v>
      </c>
      <c r="H1365" s="164">
        <v>1.2</v>
      </c>
      <c r="I1365" s="165">
        <f t="shared" si="43"/>
        <v>1.0498799999999999</v>
      </c>
      <c r="J1365" s="168" t="s">
        <v>1227</v>
      </c>
      <c r="K1365" s="169" t="s">
        <v>1229</v>
      </c>
    </row>
    <row r="1366" spans="1:11">
      <c r="A1366" s="151" t="s">
        <v>278</v>
      </c>
      <c r="B1366" s="151" t="s">
        <v>1856</v>
      </c>
      <c r="C1366" s="171">
        <v>4.9000000000000004</v>
      </c>
      <c r="D1366" s="172">
        <v>1.2816000000000001</v>
      </c>
      <c r="E1366" s="172">
        <v>1.2816000000000001</v>
      </c>
      <c r="F1366" s="173">
        <v>1</v>
      </c>
      <c r="G1366" s="172">
        <f t="shared" si="42"/>
        <v>1.2816000000000001</v>
      </c>
      <c r="H1366" s="171">
        <v>1.2</v>
      </c>
      <c r="I1366" s="172">
        <f t="shared" si="43"/>
        <v>1.53792</v>
      </c>
      <c r="J1366" s="175" t="s">
        <v>1227</v>
      </c>
      <c r="K1366" s="176" t="s">
        <v>1229</v>
      </c>
    </row>
    <row r="1367" spans="1:11">
      <c r="A1367" s="151" t="s">
        <v>279</v>
      </c>
      <c r="B1367" s="151" t="s">
        <v>1856</v>
      </c>
      <c r="C1367" s="171">
        <v>8.65</v>
      </c>
      <c r="D1367" s="172">
        <v>1.9790000000000001</v>
      </c>
      <c r="E1367" s="172">
        <v>1.9790000000000001</v>
      </c>
      <c r="F1367" s="173">
        <v>1</v>
      </c>
      <c r="G1367" s="172">
        <f t="shared" si="42"/>
        <v>1.9790000000000001</v>
      </c>
      <c r="H1367" s="171">
        <v>1.2</v>
      </c>
      <c r="I1367" s="172">
        <f t="shared" si="43"/>
        <v>2.3748</v>
      </c>
      <c r="J1367" s="175" t="s">
        <v>1227</v>
      </c>
      <c r="K1367" s="176" t="s">
        <v>1229</v>
      </c>
    </row>
    <row r="1368" spans="1:11">
      <c r="A1368" s="177" t="s">
        <v>280</v>
      </c>
      <c r="B1368" s="177" t="s">
        <v>1856</v>
      </c>
      <c r="C1368" s="178">
        <v>15.28</v>
      </c>
      <c r="D1368" s="179">
        <v>3.5011999999999999</v>
      </c>
      <c r="E1368" s="179">
        <v>3.5011999999999999</v>
      </c>
      <c r="F1368" s="180">
        <v>1</v>
      </c>
      <c r="G1368" s="179">
        <f t="shared" si="42"/>
        <v>3.5011999999999999</v>
      </c>
      <c r="H1368" s="178">
        <v>1.2</v>
      </c>
      <c r="I1368" s="179">
        <f t="shared" si="43"/>
        <v>4.2014399999999998</v>
      </c>
      <c r="J1368" s="182" t="s">
        <v>1227</v>
      </c>
      <c r="K1368" s="183" t="s">
        <v>1229</v>
      </c>
    </row>
    <row r="1369" spans="1:11">
      <c r="A1369" s="151" t="s">
        <v>281</v>
      </c>
      <c r="B1369" s="151" t="s">
        <v>1592</v>
      </c>
      <c r="C1369" s="171">
        <v>0</v>
      </c>
      <c r="D1369" s="172">
        <v>0</v>
      </c>
      <c r="E1369" s="172">
        <v>0</v>
      </c>
      <c r="F1369" s="173"/>
      <c r="G1369" s="172"/>
      <c r="H1369" s="171"/>
      <c r="I1369" s="174"/>
      <c r="J1369" s="175" t="s">
        <v>1202</v>
      </c>
      <c r="K1369" s="176" t="s">
        <v>1202</v>
      </c>
    </row>
    <row r="1370" spans="1:11">
      <c r="A1370" s="177" t="s">
        <v>282</v>
      </c>
      <c r="B1370" s="177" t="s">
        <v>1293</v>
      </c>
      <c r="C1370" s="178">
        <v>0</v>
      </c>
      <c r="D1370" s="179">
        <v>0</v>
      </c>
      <c r="E1370" s="179">
        <v>0</v>
      </c>
      <c r="F1370" s="180"/>
      <c r="G1370" s="179"/>
      <c r="H1370" s="178"/>
      <c r="I1370" s="181"/>
      <c r="J1370" s="182" t="s">
        <v>1202</v>
      </c>
      <c r="K1370" s="183" t="s">
        <v>1202</v>
      </c>
    </row>
    <row r="1371" spans="1:11" ht="14.5">
      <c r="A1371" s="150"/>
      <c r="B1371" s="150"/>
      <c r="C1371" s="150"/>
      <c r="D1371" s="150"/>
      <c r="E1371" s="150"/>
      <c r="F1371" s="150"/>
      <c r="G1371" s="150"/>
      <c r="H1371" s="150"/>
      <c r="I1371" s="150"/>
      <c r="J1371" s="150"/>
      <c r="K1371" s="150"/>
    </row>
    <row r="1372" spans="1:11" ht="14.5">
      <c r="A1372" s="150"/>
      <c r="B1372" s="150"/>
      <c r="C1372" s="150"/>
      <c r="D1372" s="150"/>
      <c r="E1372" s="150"/>
      <c r="F1372" s="150"/>
      <c r="G1372" s="150"/>
      <c r="H1372" s="150"/>
      <c r="I1372" s="150"/>
      <c r="J1372" s="150"/>
      <c r="K1372" s="150"/>
    </row>
    <row r="1373" spans="1:11" ht="14.5">
      <c r="A1373" s="150"/>
      <c r="B1373" s="150"/>
      <c r="C1373" s="150"/>
      <c r="D1373" s="150"/>
      <c r="E1373" s="150"/>
      <c r="F1373" s="150"/>
      <c r="G1373" s="150"/>
      <c r="H1373" s="150"/>
      <c r="I1373" s="150"/>
      <c r="J1373" s="150"/>
      <c r="K1373" s="150"/>
    </row>
    <row r="1374" spans="1:11" ht="14.5">
      <c r="A1374" s="150"/>
      <c r="B1374" s="150"/>
      <c r="C1374" s="150"/>
      <c r="D1374" s="150"/>
      <c r="E1374" s="150"/>
      <c r="F1374" s="150"/>
      <c r="G1374" s="150"/>
      <c r="H1374" s="150"/>
      <c r="I1374" s="150"/>
      <c r="J1374" s="150"/>
      <c r="K1374" s="150"/>
    </row>
    <row r="1375" spans="1:11" ht="14.5">
      <c r="A1375" s="150"/>
      <c r="B1375" s="150"/>
      <c r="C1375" s="150"/>
      <c r="D1375" s="150"/>
      <c r="E1375" s="150"/>
      <c r="F1375" s="150"/>
      <c r="G1375" s="150"/>
      <c r="H1375" s="150"/>
      <c r="I1375" s="150"/>
      <c r="J1375" s="150"/>
      <c r="K1375" s="150"/>
    </row>
    <row r="1376" spans="1:11" ht="14.5">
      <c r="A1376" s="150"/>
      <c r="B1376" s="150"/>
      <c r="C1376" s="150"/>
      <c r="D1376" s="150"/>
      <c r="E1376" s="150"/>
      <c r="F1376" s="150"/>
      <c r="G1376" s="150"/>
      <c r="H1376" s="150"/>
      <c r="I1376" s="150"/>
      <c r="J1376" s="150"/>
      <c r="K1376" s="150"/>
    </row>
    <row r="1377" spans="1:11" ht="14.5">
      <c r="A1377" s="150"/>
      <c r="B1377" s="150"/>
      <c r="C1377" s="150"/>
      <c r="D1377" s="150"/>
      <c r="E1377" s="150"/>
      <c r="F1377" s="150"/>
      <c r="G1377" s="150"/>
      <c r="H1377" s="150"/>
      <c r="I1377" s="150"/>
      <c r="J1377" s="150"/>
      <c r="K1377" s="150"/>
    </row>
    <row r="1378" spans="1:11" ht="14.5">
      <c r="A1378" s="150"/>
      <c r="B1378" s="150"/>
      <c r="C1378" s="150"/>
      <c r="D1378" s="150"/>
      <c r="E1378" s="150"/>
      <c r="F1378" s="150"/>
      <c r="G1378" s="150"/>
      <c r="H1378" s="150"/>
      <c r="I1378" s="150"/>
      <c r="J1378" s="150"/>
      <c r="K1378" s="150"/>
    </row>
    <row r="1379" spans="1:11" ht="14.5">
      <c r="A1379" s="150"/>
      <c r="B1379" s="150"/>
      <c r="C1379" s="150"/>
      <c r="D1379" s="150"/>
      <c r="E1379" s="150"/>
      <c r="F1379" s="150"/>
      <c r="G1379" s="150"/>
      <c r="H1379" s="150"/>
      <c r="I1379" s="150"/>
      <c r="J1379" s="150"/>
      <c r="K1379" s="150"/>
    </row>
    <row r="1380" spans="1:11" ht="14.5">
      <c r="A1380" s="150"/>
      <c r="B1380" s="150"/>
      <c r="C1380" s="150"/>
      <c r="D1380" s="150"/>
      <c r="E1380" s="150"/>
      <c r="F1380" s="150"/>
      <c r="G1380" s="150"/>
      <c r="H1380" s="150"/>
      <c r="I1380" s="150"/>
      <c r="J1380" s="150"/>
      <c r="K1380" s="150"/>
    </row>
    <row r="1381" spans="1:11" ht="14.5">
      <c r="A1381" s="150"/>
      <c r="B1381" s="150"/>
      <c r="C1381" s="150"/>
      <c r="D1381" s="150"/>
      <c r="E1381" s="150"/>
      <c r="F1381" s="150"/>
      <c r="G1381" s="150"/>
      <c r="H1381" s="150"/>
      <c r="I1381" s="150"/>
      <c r="J1381" s="150"/>
      <c r="K1381" s="150"/>
    </row>
    <row r="1382" spans="1:11" ht="14.5">
      <c r="A1382" s="150"/>
      <c r="B1382" s="150"/>
      <c r="C1382" s="150"/>
      <c r="D1382" s="150"/>
      <c r="E1382" s="150"/>
      <c r="F1382" s="150"/>
      <c r="G1382" s="150"/>
      <c r="H1382" s="150"/>
      <c r="I1382" s="150"/>
      <c r="J1382" s="150"/>
      <c r="K1382" s="150"/>
    </row>
    <row r="1383" spans="1:11" ht="14.5">
      <c r="A1383" s="150"/>
      <c r="B1383" s="150"/>
      <c r="C1383" s="150"/>
      <c r="D1383" s="150"/>
      <c r="E1383" s="150"/>
      <c r="F1383" s="150"/>
      <c r="G1383" s="150"/>
      <c r="H1383" s="150"/>
      <c r="I1383" s="150"/>
      <c r="J1383" s="150"/>
      <c r="K1383" s="150"/>
    </row>
    <row r="1384" spans="1:11" ht="14.5">
      <c r="A1384" s="150"/>
      <c r="B1384" s="150"/>
      <c r="C1384" s="150"/>
      <c r="D1384" s="150"/>
      <c r="E1384" s="150"/>
      <c r="F1384" s="150"/>
      <c r="G1384" s="150"/>
      <c r="H1384" s="150"/>
      <c r="I1384" s="150"/>
      <c r="J1384" s="150"/>
      <c r="K1384" s="150"/>
    </row>
    <row r="1385" spans="1:11" ht="14.5">
      <c r="A1385" s="150"/>
      <c r="B1385" s="150"/>
      <c r="C1385" s="150"/>
      <c r="D1385" s="150"/>
      <c r="E1385" s="150"/>
      <c r="F1385" s="150"/>
      <c r="G1385" s="150"/>
      <c r="H1385" s="150"/>
      <c r="I1385" s="150"/>
      <c r="J1385" s="150"/>
      <c r="K1385" s="150"/>
    </row>
    <row r="1386" spans="1:11" ht="14.5">
      <c r="A1386" s="150"/>
      <c r="B1386" s="150"/>
      <c r="C1386" s="150"/>
      <c r="D1386" s="150"/>
      <c r="E1386" s="150"/>
      <c r="F1386" s="150"/>
      <c r="G1386" s="150"/>
      <c r="H1386" s="150"/>
      <c r="I1386" s="150"/>
      <c r="J1386" s="150"/>
      <c r="K1386" s="150"/>
    </row>
    <row r="1387" spans="1:11" ht="14.5">
      <c r="A1387" s="150"/>
      <c r="B1387" s="150"/>
      <c r="C1387" s="150"/>
      <c r="D1387" s="150"/>
      <c r="E1387" s="150"/>
      <c r="F1387" s="150"/>
      <c r="G1387" s="150"/>
      <c r="H1387" s="150"/>
      <c r="I1387" s="150"/>
      <c r="J1387" s="150"/>
      <c r="K1387" s="150"/>
    </row>
    <row r="1388" spans="1:11" ht="14.5">
      <c r="A1388" s="150"/>
      <c r="B1388" s="150"/>
      <c r="C1388" s="150"/>
      <c r="D1388" s="150"/>
      <c r="E1388" s="150"/>
      <c r="F1388" s="150"/>
      <c r="G1388" s="150"/>
      <c r="H1388" s="150"/>
      <c r="I1388" s="150"/>
      <c r="J1388" s="150"/>
      <c r="K1388" s="150"/>
    </row>
    <row r="1389" spans="1:11" ht="14.5">
      <c r="A1389" s="150"/>
      <c r="B1389" s="150"/>
      <c r="C1389" s="150"/>
      <c r="D1389" s="150"/>
      <c r="E1389" s="150"/>
      <c r="F1389" s="150"/>
      <c r="G1389" s="150"/>
      <c r="H1389" s="150"/>
      <c r="I1389" s="150"/>
      <c r="J1389" s="150"/>
      <c r="K1389" s="150"/>
    </row>
    <row r="1390" spans="1:11" ht="14.5">
      <c r="A1390" s="150"/>
      <c r="B1390" s="150"/>
      <c r="C1390" s="150"/>
      <c r="D1390" s="150"/>
      <c r="E1390" s="150"/>
      <c r="F1390" s="150"/>
      <c r="G1390" s="150"/>
      <c r="H1390" s="150"/>
      <c r="I1390" s="150"/>
      <c r="J1390" s="150"/>
      <c r="K1390" s="150"/>
    </row>
    <row r="1391" spans="1:11" ht="14.5">
      <c r="A1391" s="150"/>
      <c r="B1391" s="150"/>
      <c r="C1391" s="150"/>
      <c r="D1391" s="150"/>
      <c r="E1391" s="150"/>
      <c r="F1391" s="150"/>
      <c r="G1391" s="150"/>
      <c r="H1391" s="150"/>
      <c r="I1391" s="150"/>
      <c r="J1391" s="150"/>
      <c r="K1391" s="150"/>
    </row>
    <row r="1392" spans="1:11" ht="14.5">
      <c r="A1392" s="150"/>
      <c r="B1392" s="150"/>
      <c r="C1392" s="150"/>
      <c r="D1392" s="150"/>
      <c r="E1392" s="150"/>
      <c r="F1392" s="150"/>
      <c r="G1392" s="150"/>
      <c r="H1392" s="150"/>
      <c r="I1392" s="150"/>
      <c r="J1392" s="150"/>
      <c r="K1392" s="150"/>
    </row>
    <row r="1393" spans="1:11" ht="14.5">
      <c r="A1393" s="150"/>
      <c r="B1393" s="150"/>
      <c r="C1393" s="150"/>
      <c r="D1393" s="150"/>
      <c r="E1393" s="150"/>
      <c r="F1393" s="150"/>
      <c r="G1393" s="150"/>
      <c r="H1393" s="150"/>
      <c r="I1393" s="150"/>
      <c r="J1393" s="150"/>
      <c r="K1393" s="150"/>
    </row>
    <row r="1394" spans="1:11" ht="14.5">
      <c r="A1394" s="150"/>
      <c r="B1394" s="150"/>
      <c r="C1394" s="150"/>
      <c r="D1394" s="150"/>
      <c r="E1394" s="150"/>
      <c r="F1394" s="150"/>
      <c r="G1394" s="150"/>
      <c r="H1394" s="150"/>
      <c r="I1394" s="150"/>
      <c r="J1394" s="150"/>
      <c r="K1394" s="150"/>
    </row>
    <row r="1395" spans="1:11" ht="14.5">
      <c r="A1395" s="150"/>
      <c r="B1395" s="150"/>
      <c r="C1395" s="150"/>
      <c r="D1395" s="150"/>
      <c r="E1395" s="150"/>
      <c r="F1395" s="150"/>
      <c r="G1395" s="150"/>
      <c r="H1395" s="150"/>
      <c r="I1395" s="150"/>
      <c r="J1395" s="150"/>
      <c r="K1395" s="150"/>
    </row>
    <row r="1396" spans="1:11" ht="14.5">
      <c r="A1396" s="150"/>
      <c r="B1396" s="150"/>
      <c r="C1396" s="150"/>
      <c r="D1396" s="150"/>
      <c r="E1396" s="150"/>
      <c r="F1396" s="150"/>
      <c r="G1396" s="150"/>
      <c r="H1396" s="150"/>
      <c r="I1396" s="150"/>
      <c r="J1396" s="150"/>
      <c r="K1396" s="150"/>
    </row>
    <row r="1397" spans="1:11" ht="14.5">
      <c r="A1397" s="150"/>
      <c r="B1397" s="150"/>
      <c r="C1397" s="150"/>
      <c r="D1397" s="150"/>
      <c r="E1397" s="150"/>
      <c r="F1397" s="150"/>
      <c r="G1397" s="150"/>
      <c r="H1397" s="150"/>
      <c r="I1397" s="150"/>
      <c r="J1397" s="150"/>
      <c r="K1397" s="150"/>
    </row>
    <row r="1398" spans="1:11" ht="14.5">
      <c r="A1398" s="150"/>
      <c r="B1398" s="150"/>
      <c r="C1398" s="150"/>
      <c r="D1398" s="150"/>
      <c r="E1398" s="150"/>
      <c r="F1398" s="150"/>
      <c r="G1398" s="150"/>
      <c r="H1398" s="150"/>
      <c r="I1398" s="150"/>
      <c r="J1398" s="150"/>
      <c r="K1398" s="150"/>
    </row>
    <row r="1399" spans="1:11" ht="14.5">
      <c r="A1399" s="150"/>
      <c r="B1399" s="150"/>
      <c r="C1399" s="150"/>
      <c r="D1399" s="150"/>
      <c r="E1399" s="150"/>
      <c r="F1399" s="150"/>
      <c r="G1399" s="150"/>
      <c r="H1399" s="150"/>
      <c r="I1399" s="150"/>
      <c r="J1399" s="150"/>
      <c r="K1399" s="150"/>
    </row>
    <row r="1400" spans="1:11" ht="14.5">
      <c r="A1400" s="150"/>
      <c r="B1400" s="150"/>
      <c r="C1400" s="150"/>
      <c r="D1400" s="150"/>
      <c r="E1400" s="150"/>
      <c r="F1400" s="150"/>
      <c r="G1400" s="150"/>
      <c r="H1400" s="150"/>
      <c r="I1400" s="150"/>
      <c r="J1400" s="150"/>
      <c r="K1400" s="150"/>
    </row>
    <row r="1401" spans="1:11" ht="14.5">
      <c r="A1401" s="150"/>
      <c r="B1401" s="150"/>
      <c r="C1401" s="150"/>
      <c r="D1401" s="150"/>
      <c r="E1401" s="150"/>
      <c r="F1401" s="150"/>
      <c r="G1401" s="150"/>
      <c r="H1401" s="150"/>
      <c r="I1401" s="150"/>
      <c r="J1401" s="150"/>
      <c r="K1401" s="150"/>
    </row>
    <row r="1402" spans="1:11" ht="14.5">
      <c r="A1402" s="150"/>
      <c r="B1402" s="150"/>
      <c r="C1402" s="150"/>
      <c r="D1402" s="150"/>
      <c r="E1402" s="150"/>
      <c r="F1402" s="150"/>
      <c r="G1402" s="150"/>
      <c r="H1402" s="150"/>
      <c r="I1402" s="150"/>
      <c r="J1402" s="150"/>
      <c r="K1402" s="150"/>
    </row>
    <row r="1403" spans="1:11" ht="14.5">
      <c r="A1403" s="150"/>
      <c r="B1403" s="150"/>
      <c r="C1403" s="150"/>
      <c r="D1403" s="150"/>
      <c r="E1403" s="150"/>
      <c r="F1403" s="150"/>
      <c r="G1403" s="150"/>
      <c r="H1403" s="150"/>
      <c r="I1403" s="150"/>
      <c r="J1403" s="150"/>
      <c r="K1403" s="150"/>
    </row>
    <row r="1404" spans="1:11" ht="14.5">
      <c r="A1404" s="150"/>
      <c r="B1404" s="150"/>
      <c r="C1404" s="150"/>
      <c r="D1404" s="150"/>
      <c r="E1404" s="150"/>
      <c r="F1404" s="150"/>
      <c r="G1404" s="150"/>
      <c r="H1404" s="150"/>
      <c r="I1404" s="150"/>
      <c r="J1404" s="150"/>
      <c r="K1404" s="150"/>
    </row>
    <row r="1405" spans="1:11" ht="14.5">
      <c r="A1405" s="150"/>
      <c r="B1405" s="150"/>
      <c r="C1405" s="150"/>
      <c r="D1405" s="150"/>
      <c r="E1405" s="150"/>
      <c r="F1405" s="150"/>
      <c r="G1405" s="150"/>
      <c r="H1405" s="150"/>
      <c r="I1405" s="150"/>
      <c r="J1405" s="150"/>
      <c r="K1405" s="150"/>
    </row>
    <row r="1406" spans="1:11" ht="14.5">
      <c r="A1406" s="150"/>
      <c r="B1406" s="150"/>
      <c r="C1406" s="150"/>
      <c r="D1406" s="150"/>
      <c r="E1406" s="150"/>
      <c r="F1406" s="150"/>
      <c r="G1406" s="150"/>
      <c r="H1406" s="150"/>
      <c r="I1406" s="150"/>
      <c r="J1406" s="150"/>
      <c r="K1406" s="150"/>
    </row>
    <row r="1407" spans="1:11" ht="14.5">
      <c r="A1407" s="150"/>
      <c r="B1407" s="150"/>
      <c r="C1407" s="150"/>
      <c r="D1407" s="150"/>
      <c r="E1407" s="150"/>
      <c r="F1407" s="150"/>
      <c r="G1407" s="150"/>
      <c r="H1407" s="150"/>
      <c r="I1407" s="150"/>
      <c r="J1407" s="150"/>
      <c r="K1407" s="150"/>
    </row>
    <row r="1408" spans="1:11" ht="14.5">
      <c r="A1408" s="150"/>
      <c r="B1408" s="150"/>
      <c r="C1408" s="150"/>
      <c r="D1408" s="150"/>
      <c r="E1408" s="150"/>
      <c r="F1408" s="150"/>
      <c r="G1408" s="150"/>
      <c r="H1408" s="150"/>
      <c r="I1408" s="150"/>
      <c r="J1408" s="150"/>
      <c r="K1408" s="150"/>
    </row>
    <row r="1409" spans="1:11" ht="14.5">
      <c r="A1409" s="150"/>
      <c r="B1409" s="150"/>
      <c r="C1409" s="150"/>
      <c r="D1409" s="150"/>
      <c r="E1409" s="150"/>
      <c r="F1409" s="150"/>
      <c r="G1409" s="150"/>
      <c r="H1409" s="150"/>
      <c r="I1409" s="150"/>
      <c r="J1409" s="150"/>
      <c r="K1409" s="150"/>
    </row>
    <row r="1410" spans="1:11" ht="14.5">
      <c r="A1410" s="150"/>
      <c r="B1410" s="150"/>
      <c r="C1410" s="150"/>
      <c r="D1410" s="150"/>
      <c r="E1410" s="150"/>
      <c r="F1410" s="150"/>
      <c r="G1410" s="150"/>
      <c r="H1410" s="150"/>
      <c r="I1410" s="150"/>
      <c r="J1410" s="150"/>
      <c r="K1410" s="150"/>
    </row>
    <row r="1411" spans="1:11" ht="14.5">
      <c r="A1411" s="150"/>
      <c r="B1411" s="150"/>
      <c r="C1411" s="150"/>
      <c r="D1411" s="150"/>
      <c r="E1411" s="150"/>
      <c r="F1411" s="150"/>
      <c r="G1411" s="150"/>
      <c r="H1411" s="150"/>
      <c r="I1411" s="150"/>
      <c r="J1411" s="150"/>
      <c r="K1411" s="150"/>
    </row>
    <row r="1412" spans="1:11" ht="14.5">
      <c r="A1412" s="150"/>
      <c r="B1412" s="150"/>
      <c r="C1412" s="150"/>
      <c r="D1412" s="150"/>
      <c r="E1412" s="150"/>
      <c r="F1412" s="150"/>
      <c r="G1412" s="150"/>
      <c r="H1412" s="150"/>
      <c r="I1412" s="150"/>
      <c r="J1412" s="150"/>
      <c r="K1412" s="150"/>
    </row>
    <row r="1413" spans="1:11" ht="14.5">
      <c r="A1413" s="150"/>
      <c r="B1413" s="150"/>
      <c r="C1413" s="150"/>
      <c r="D1413" s="150"/>
      <c r="E1413" s="150"/>
      <c r="F1413" s="150"/>
      <c r="G1413" s="150"/>
      <c r="H1413" s="150"/>
      <c r="I1413" s="150"/>
      <c r="J1413" s="150"/>
      <c r="K1413" s="150"/>
    </row>
    <row r="1414" spans="1:11" ht="14.5">
      <c r="A1414" s="150"/>
      <c r="B1414" s="150"/>
      <c r="C1414" s="150"/>
      <c r="D1414" s="150"/>
      <c r="E1414" s="150"/>
      <c r="F1414" s="150"/>
      <c r="G1414" s="150"/>
      <c r="H1414" s="150"/>
      <c r="I1414" s="150"/>
      <c r="J1414" s="150"/>
      <c r="K1414" s="150"/>
    </row>
    <row r="1415" spans="1:11" ht="14.5">
      <c r="A1415" s="150"/>
      <c r="B1415" s="150"/>
      <c r="C1415" s="150"/>
      <c r="D1415" s="150"/>
      <c r="E1415" s="150"/>
      <c r="F1415" s="150"/>
      <c r="G1415" s="150"/>
      <c r="H1415" s="150"/>
      <c r="I1415" s="150"/>
      <c r="J1415" s="150"/>
      <c r="K1415" s="150"/>
    </row>
    <row r="1416" spans="1:11" ht="14.5">
      <c r="A1416" s="150"/>
      <c r="B1416" s="150"/>
      <c r="C1416" s="150"/>
      <c r="D1416" s="150"/>
      <c r="E1416" s="150"/>
      <c r="F1416" s="150"/>
      <c r="G1416" s="150"/>
      <c r="H1416" s="150"/>
      <c r="I1416" s="150"/>
      <c r="J1416" s="150"/>
      <c r="K1416" s="150"/>
    </row>
    <row r="1417" spans="1:11" ht="14.5">
      <c r="A1417" s="150"/>
      <c r="B1417" s="150"/>
      <c r="C1417" s="150"/>
      <c r="D1417" s="150"/>
      <c r="E1417" s="150"/>
      <c r="F1417" s="150"/>
      <c r="G1417" s="150"/>
      <c r="H1417" s="150"/>
      <c r="I1417" s="150"/>
      <c r="J1417" s="150"/>
      <c r="K1417" s="150"/>
    </row>
    <row r="1418" spans="1:11" ht="14.5">
      <c r="A1418" s="150"/>
      <c r="B1418" s="150"/>
      <c r="C1418" s="150"/>
      <c r="D1418" s="150"/>
      <c r="E1418" s="150"/>
      <c r="F1418" s="150"/>
      <c r="G1418" s="150"/>
      <c r="H1418" s="150"/>
      <c r="I1418" s="150"/>
      <c r="J1418" s="150"/>
      <c r="K1418" s="150"/>
    </row>
    <row r="1419" spans="1:11" ht="14.5">
      <c r="A1419" s="150"/>
      <c r="B1419" s="150"/>
      <c r="C1419" s="150"/>
      <c r="D1419" s="150"/>
      <c r="E1419" s="150"/>
      <c r="F1419" s="150"/>
      <c r="G1419" s="150"/>
      <c r="H1419" s="150"/>
      <c r="I1419" s="150"/>
      <c r="J1419" s="150"/>
      <c r="K1419" s="150"/>
    </row>
    <row r="1420" spans="1:11" ht="14.5">
      <c r="A1420" s="150"/>
      <c r="B1420" s="150"/>
      <c r="C1420" s="150"/>
      <c r="D1420" s="150"/>
      <c r="E1420" s="150"/>
      <c r="F1420" s="150"/>
      <c r="G1420" s="150"/>
      <c r="H1420" s="150"/>
      <c r="I1420" s="150"/>
      <c r="J1420" s="150"/>
      <c r="K1420" s="150"/>
    </row>
    <row r="1421" spans="1:11" ht="14.5">
      <c r="A1421" s="150"/>
      <c r="B1421" s="150"/>
      <c r="C1421" s="150"/>
      <c r="D1421" s="150"/>
      <c r="E1421" s="150"/>
      <c r="F1421" s="150"/>
      <c r="G1421" s="150"/>
      <c r="H1421" s="150"/>
      <c r="I1421" s="150"/>
      <c r="J1421" s="150"/>
      <c r="K1421" s="150"/>
    </row>
    <row r="1422" spans="1:11" ht="14.5">
      <c r="A1422" s="150"/>
      <c r="B1422" s="150"/>
      <c r="C1422" s="150"/>
      <c r="D1422" s="150"/>
      <c r="E1422" s="150"/>
      <c r="F1422" s="150"/>
      <c r="G1422" s="150"/>
      <c r="H1422" s="150"/>
      <c r="I1422" s="150"/>
      <c r="J1422" s="150"/>
      <c r="K1422" s="150"/>
    </row>
    <row r="1423" spans="1:11" ht="14.5">
      <c r="A1423" s="150"/>
      <c r="B1423" s="150"/>
      <c r="C1423" s="150"/>
      <c r="D1423" s="150"/>
      <c r="E1423" s="150"/>
      <c r="F1423" s="150"/>
      <c r="G1423" s="150"/>
      <c r="H1423" s="150"/>
      <c r="I1423" s="150"/>
      <c r="J1423" s="150"/>
      <c r="K1423" s="150"/>
    </row>
    <row r="1424" spans="1:11" ht="14.5">
      <c r="A1424" s="150"/>
      <c r="B1424" s="150"/>
      <c r="C1424" s="150"/>
      <c r="D1424" s="150"/>
      <c r="E1424" s="150"/>
      <c r="F1424" s="150"/>
      <c r="G1424" s="150"/>
      <c r="H1424" s="150"/>
      <c r="I1424" s="150"/>
      <c r="J1424" s="150"/>
      <c r="K1424" s="150"/>
    </row>
    <row r="1425" spans="1:11" ht="14.5">
      <c r="A1425" s="150"/>
      <c r="B1425" s="150"/>
      <c r="C1425" s="150"/>
      <c r="D1425" s="150"/>
      <c r="E1425" s="150"/>
      <c r="F1425" s="150"/>
      <c r="G1425" s="150"/>
      <c r="H1425" s="150"/>
      <c r="I1425" s="150"/>
      <c r="J1425" s="150"/>
      <c r="K1425" s="150"/>
    </row>
    <row r="1426" spans="1:11" ht="14.5">
      <c r="A1426" s="150"/>
      <c r="B1426" s="150"/>
      <c r="C1426" s="150"/>
      <c r="D1426" s="150"/>
      <c r="E1426" s="150"/>
      <c r="F1426" s="150"/>
      <c r="G1426" s="150"/>
      <c r="H1426" s="150"/>
      <c r="I1426" s="150"/>
      <c r="J1426" s="150"/>
      <c r="K1426" s="150"/>
    </row>
    <row r="1427" spans="1:11" ht="14.5">
      <c r="A1427" s="150"/>
      <c r="B1427" s="150"/>
      <c r="C1427" s="150"/>
      <c r="D1427" s="150"/>
      <c r="E1427" s="150"/>
      <c r="F1427" s="150"/>
      <c r="G1427" s="150"/>
      <c r="H1427" s="150"/>
      <c r="I1427" s="150"/>
      <c r="J1427" s="150"/>
      <c r="K1427" s="150"/>
    </row>
    <row r="1428" spans="1:11" ht="14.5">
      <c r="A1428" s="150"/>
      <c r="B1428" s="150"/>
      <c r="C1428" s="150"/>
      <c r="D1428" s="150"/>
      <c r="E1428" s="150"/>
      <c r="F1428" s="150"/>
      <c r="G1428" s="150"/>
      <c r="H1428" s="150"/>
      <c r="I1428" s="150"/>
      <c r="J1428" s="150"/>
      <c r="K1428" s="150"/>
    </row>
    <row r="1429" spans="1:11" ht="14.5">
      <c r="A1429" s="150"/>
      <c r="B1429" s="150"/>
      <c r="C1429" s="150"/>
      <c r="D1429" s="150"/>
      <c r="E1429" s="150"/>
      <c r="F1429" s="150"/>
      <c r="G1429" s="150"/>
      <c r="H1429" s="150"/>
      <c r="I1429" s="150"/>
      <c r="J1429" s="150"/>
      <c r="K1429" s="150"/>
    </row>
    <row r="1430" spans="1:11" ht="14.5">
      <c r="A1430" s="150"/>
      <c r="B1430" s="150"/>
      <c r="C1430" s="150"/>
      <c r="D1430" s="150"/>
      <c r="E1430" s="150"/>
      <c r="F1430" s="150"/>
      <c r="G1430" s="150"/>
      <c r="H1430" s="150"/>
      <c r="I1430" s="150"/>
      <c r="J1430" s="150"/>
      <c r="K1430" s="150"/>
    </row>
    <row r="1431" spans="1:11" ht="14.5">
      <c r="A1431" s="150"/>
      <c r="B1431" s="150"/>
      <c r="C1431" s="150"/>
      <c r="D1431" s="150"/>
      <c r="E1431" s="150"/>
      <c r="F1431" s="150"/>
      <c r="G1431" s="150"/>
      <c r="H1431" s="150"/>
      <c r="I1431" s="150"/>
      <c r="J1431" s="150"/>
      <c r="K1431" s="150"/>
    </row>
    <row r="1432" spans="1:11" ht="14.5">
      <c r="A1432" s="150"/>
      <c r="B1432" s="150"/>
      <c r="C1432" s="150"/>
      <c r="D1432" s="150"/>
      <c r="E1432" s="150"/>
      <c r="F1432" s="150"/>
      <c r="G1432" s="150"/>
      <c r="H1432" s="150"/>
      <c r="I1432" s="150"/>
      <c r="J1432" s="150"/>
      <c r="K1432" s="150"/>
    </row>
    <row r="1433" spans="1:11" ht="14.5">
      <c r="A1433" s="150"/>
      <c r="B1433" s="150"/>
      <c r="C1433" s="150"/>
      <c r="D1433" s="150"/>
      <c r="E1433" s="150"/>
      <c r="F1433" s="150"/>
      <c r="G1433" s="150"/>
      <c r="H1433" s="150"/>
      <c r="I1433" s="150"/>
      <c r="J1433" s="150"/>
      <c r="K1433" s="150"/>
    </row>
    <row r="1434" spans="1:11" ht="14.5">
      <c r="A1434" s="150"/>
      <c r="B1434" s="150"/>
      <c r="C1434" s="150"/>
      <c r="D1434" s="150"/>
      <c r="E1434" s="150"/>
      <c r="F1434" s="150"/>
      <c r="G1434" s="150"/>
      <c r="H1434" s="150"/>
      <c r="I1434" s="150"/>
      <c r="J1434" s="150"/>
      <c r="K1434" s="150"/>
    </row>
    <row r="1435" spans="1:11" ht="14.5">
      <c r="A1435" s="150"/>
      <c r="B1435" s="150"/>
      <c r="C1435" s="150"/>
      <c r="D1435" s="150"/>
      <c r="E1435" s="150"/>
      <c r="F1435" s="150"/>
      <c r="G1435" s="150"/>
      <c r="H1435" s="150"/>
      <c r="I1435" s="150"/>
      <c r="J1435" s="150"/>
      <c r="K1435" s="150"/>
    </row>
    <row r="1436" spans="1:11" ht="14.5">
      <c r="A1436" s="150"/>
      <c r="B1436" s="150"/>
      <c r="C1436" s="150"/>
      <c r="D1436" s="150"/>
      <c r="E1436" s="150"/>
      <c r="F1436" s="150"/>
      <c r="G1436" s="150"/>
      <c r="H1436" s="150"/>
      <c r="I1436" s="150"/>
      <c r="J1436" s="150"/>
      <c r="K1436" s="150"/>
    </row>
    <row r="1437" spans="1:11" ht="14.5">
      <c r="A1437" s="150"/>
      <c r="B1437" s="150"/>
      <c r="C1437" s="150"/>
      <c r="D1437" s="150"/>
      <c r="E1437" s="150"/>
      <c r="F1437" s="150"/>
      <c r="G1437" s="150"/>
      <c r="H1437" s="150"/>
      <c r="I1437" s="150"/>
      <c r="J1437" s="150"/>
      <c r="K1437" s="150"/>
    </row>
    <row r="1438" spans="1:11" ht="14.5">
      <c r="A1438" s="150"/>
      <c r="B1438" s="150"/>
      <c r="C1438" s="150"/>
      <c r="D1438" s="150"/>
      <c r="E1438" s="150"/>
      <c r="F1438" s="150"/>
      <c r="G1438" s="150"/>
      <c r="H1438" s="150"/>
      <c r="I1438" s="150"/>
      <c r="J1438" s="150"/>
      <c r="K1438" s="150"/>
    </row>
    <row r="1439" spans="1:11" ht="14.5">
      <c r="A1439" s="150"/>
      <c r="B1439" s="150"/>
      <c r="C1439" s="150"/>
      <c r="D1439" s="150"/>
      <c r="E1439" s="150"/>
      <c r="F1439" s="150"/>
      <c r="G1439" s="150"/>
      <c r="H1439" s="150"/>
      <c r="I1439" s="150"/>
      <c r="J1439" s="150"/>
      <c r="K1439" s="150"/>
    </row>
    <row r="1440" spans="1:11" ht="14.5">
      <c r="A1440" s="150"/>
      <c r="B1440" s="150"/>
      <c r="C1440" s="150"/>
      <c r="D1440" s="150"/>
      <c r="E1440" s="150"/>
      <c r="F1440" s="150"/>
      <c r="G1440" s="150"/>
      <c r="H1440" s="150"/>
      <c r="I1440" s="150"/>
      <c r="J1440" s="150"/>
      <c r="K1440" s="150"/>
    </row>
    <row r="1441" spans="1:11" ht="14.5">
      <c r="A1441" s="150"/>
      <c r="B1441" s="150"/>
      <c r="C1441" s="150"/>
      <c r="D1441" s="150"/>
      <c r="E1441" s="150"/>
      <c r="F1441" s="150"/>
      <c r="G1441" s="150"/>
      <c r="H1441" s="150"/>
      <c r="I1441" s="150"/>
      <c r="J1441" s="150"/>
      <c r="K1441" s="150"/>
    </row>
    <row r="1442" spans="1:11" ht="14.5">
      <c r="A1442" s="150"/>
      <c r="B1442" s="150"/>
      <c r="C1442" s="150"/>
      <c r="D1442" s="150"/>
      <c r="E1442" s="150"/>
      <c r="F1442" s="150"/>
      <c r="G1442" s="150"/>
      <c r="H1442" s="150"/>
      <c r="I1442" s="150"/>
      <c r="J1442" s="150"/>
      <c r="K1442" s="150"/>
    </row>
    <row r="1443" spans="1:11" ht="14.5">
      <c r="A1443" s="150"/>
      <c r="B1443" s="150"/>
      <c r="C1443" s="150"/>
      <c r="D1443" s="150"/>
      <c r="E1443" s="150"/>
      <c r="F1443" s="150"/>
      <c r="G1443" s="150"/>
      <c r="H1443" s="150"/>
      <c r="I1443" s="150"/>
      <c r="J1443" s="150"/>
      <c r="K1443" s="150"/>
    </row>
    <row r="1444" spans="1:11" ht="14.5">
      <c r="A1444" s="150"/>
      <c r="B1444" s="150"/>
      <c r="C1444" s="150"/>
      <c r="D1444" s="150"/>
      <c r="E1444" s="150"/>
      <c r="F1444" s="150"/>
      <c r="G1444" s="150"/>
      <c r="H1444" s="150"/>
      <c r="I1444" s="150"/>
      <c r="J1444" s="150"/>
      <c r="K1444" s="150"/>
    </row>
    <row r="1445" spans="1:11" ht="14.5">
      <c r="A1445" s="150"/>
      <c r="B1445" s="150"/>
      <c r="C1445" s="150"/>
      <c r="D1445" s="150"/>
      <c r="E1445" s="150"/>
      <c r="F1445" s="150"/>
      <c r="G1445" s="150"/>
      <c r="H1445" s="150"/>
      <c r="I1445" s="150"/>
      <c r="J1445" s="150"/>
      <c r="K1445" s="150"/>
    </row>
    <row r="1446" spans="1:11" ht="14.5">
      <c r="A1446" s="150"/>
      <c r="B1446" s="150"/>
      <c r="C1446" s="150"/>
      <c r="D1446" s="150"/>
      <c r="E1446" s="150"/>
      <c r="F1446" s="150"/>
      <c r="G1446" s="150"/>
      <c r="H1446" s="150"/>
      <c r="I1446" s="150"/>
      <c r="J1446" s="150"/>
      <c r="K1446" s="150"/>
    </row>
    <row r="1447" spans="1:11" ht="14.5">
      <c r="A1447" s="150"/>
      <c r="B1447" s="150"/>
      <c r="C1447" s="150"/>
      <c r="D1447" s="150"/>
      <c r="E1447" s="150"/>
      <c r="F1447" s="150"/>
      <c r="G1447" s="150"/>
      <c r="H1447" s="150"/>
      <c r="I1447" s="150"/>
      <c r="J1447" s="150"/>
      <c r="K1447" s="150"/>
    </row>
    <row r="1448" spans="1:11" ht="14.5">
      <c r="A1448" s="150"/>
      <c r="B1448" s="150"/>
      <c r="C1448" s="150"/>
      <c r="D1448" s="150"/>
      <c r="E1448" s="150"/>
      <c r="F1448" s="150"/>
      <c r="G1448" s="150"/>
      <c r="H1448" s="150"/>
      <c r="I1448" s="150"/>
      <c r="J1448" s="150"/>
      <c r="K1448" s="150"/>
    </row>
    <row r="1449" spans="1:11" ht="14.5">
      <c r="A1449" s="150"/>
      <c r="B1449" s="150"/>
      <c r="C1449" s="150"/>
      <c r="D1449" s="150"/>
      <c r="E1449" s="150"/>
      <c r="F1449" s="150"/>
      <c r="G1449" s="150"/>
      <c r="H1449" s="150"/>
      <c r="I1449" s="150"/>
      <c r="J1449" s="150"/>
      <c r="K1449" s="150"/>
    </row>
    <row r="1450" spans="1:11" ht="14.5">
      <c r="A1450" s="150"/>
      <c r="B1450" s="150"/>
      <c r="C1450" s="150"/>
      <c r="D1450" s="150"/>
      <c r="E1450" s="150"/>
      <c r="F1450" s="150"/>
      <c r="G1450" s="150"/>
      <c r="H1450" s="150"/>
      <c r="I1450" s="150"/>
      <c r="J1450" s="150"/>
      <c r="K1450" s="150"/>
    </row>
    <row r="1451" spans="1:11" ht="14.5">
      <c r="A1451" s="150"/>
      <c r="B1451" s="150"/>
      <c r="C1451" s="150"/>
      <c r="D1451" s="150"/>
      <c r="E1451" s="150"/>
      <c r="F1451" s="150"/>
      <c r="G1451" s="150"/>
      <c r="H1451" s="150"/>
      <c r="I1451" s="150"/>
      <c r="J1451" s="150"/>
      <c r="K1451" s="150"/>
    </row>
    <row r="1452" spans="1:11" ht="14.5">
      <c r="A1452" s="150"/>
      <c r="B1452" s="150"/>
      <c r="C1452" s="150"/>
      <c r="D1452" s="150"/>
      <c r="E1452" s="150"/>
      <c r="F1452" s="150"/>
      <c r="G1452" s="150"/>
      <c r="H1452" s="150"/>
      <c r="I1452" s="150"/>
      <c r="J1452" s="150"/>
      <c r="K1452" s="150"/>
    </row>
    <row r="1453" spans="1:11" ht="14.5">
      <c r="A1453" s="150"/>
      <c r="B1453" s="150"/>
      <c r="C1453" s="150"/>
      <c r="D1453" s="150"/>
      <c r="E1453" s="150"/>
      <c r="F1453" s="150"/>
      <c r="G1453" s="150"/>
      <c r="H1453" s="150"/>
      <c r="I1453" s="150"/>
      <c r="J1453" s="150"/>
      <c r="K1453" s="150"/>
    </row>
    <row r="1454" spans="1:11" ht="14.5">
      <c r="A1454" s="150"/>
      <c r="B1454" s="150"/>
      <c r="C1454" s="150"/>
      <c r="D1454" s="150"/>
      <c r="E1454" s="150"/>
      <c r="F1454" s="150"/>
      <c r="G1454" s="150"/>
      <c r="H1454" s="150"/>
      <c r="I1454" s="150"/>
      <c r="J1454" s="150"/>
      <c r="K1454" s="150"/>
    </row>
    <row r="1455" spans="1:11" ht="14.5">
      <c r="A1455" s="150"/>
      <c r="B1455" s="150"/>
      <c r="C1455" s="150"/>
      <c r="D1455" s="150"/>
      <c r="E1455" s="150"/>
      <c r="F1455" s="150"/>
      <c r="G1455" s="150"/>
      <c r="H1455" s="150"/>
      <c r="I1455" s="150"/>
      <c r="J1455" s="150"/>
      <c r="K1455" s="150"/>
    </row>
    <row r="1456" spans="1:11" ht="14.5">
      <c r="A1456" s="150"/>
      <c r="B1456" s="150"/>
      <c r="C1456" s="150"/>
      <c r="D1456" s="150"/>
      <c r="E1456" s="150"/>
      <c r="F1456" s="150"/>
      <c r="G1456" s="150"/>
      <c r="H1456" s="150"/>
      <c r="I1456" s="150"/>
      <c r="J1456" s="150"/>
      <c r="K1456" s="150"/>
    </row>
    <row r="1457" spans="1:11" ht="14.5">
      <c r="A1457" s="150"/>
      <c r="B1457" s="150"/>
      <c r="C1457" s="150"/>
      <c r="D1457" s="150"/>
      <c r="E1457" s="150"/>
      <c r="F1457" s="150"/>
      <c r="G1457" s="150"/>
      <c r="H1457" s="150"/>
      <c r="I1457" s="150"/>
      <c r="J1457" s="150"/>
      <c r="K1457" s="150"/>
    </row>
    <row r="1458" spans="1:11" ht="14.5">
      <c r="A1458" s="150"/>
      <c r="B1458" s="150"/>
      <c r="C1458" s="150"/>
      <c r="D1458" s="150"/>
      <c r="E1458" s="150"/>
      <c r="F1458" s="150"/>
      <c r="G1458" s="150"/>
      <c r="H1458" s="150"/>
      <c r="I1458" s="150"/>
      <c r="J1458" s="150"/>
      <c r="K1458" s="150"/>
    </row>
    <row r="1459" spans="1:11" ht="14.5">
      <c r="A1459" s="150"/>
      <c r="B1459" s="150"/>
      <c r="C1459" s="150"/>
      <c r="D1459" s="150"/>
      <c r="E1459" s="150"/>
      <c r="F1459" s="150"/>
      <c r="G1459" s="150"/>
      <c r="H1459" s="150"/>
      <c r="I1459" s="150"/>
      <c r="J1459" s="150"/>
      <c r="K1459" s="150"/>
    </row>
    <row r="1460" spans="1:11" ht="14.5">
      <c r="A1460" s="150"/>
      <c r="B1460" s="150"/>
      <c r="C1460" s="150"/>
      <c r="D1460" s="150"/>
      <c r="E1460" s="150"/>
      <c r="F1460" s="150"/>
      <c r="G1460" s="150"/>
      <c r="H1460" s="150"/>
      <c r="I1460" s="150"/>
      <c r="J1460" s="150"/>
      <c r="K1460" s="150"/>
    </row>
    <row r="1461" spans="1:11" ht="14.5">
      <c r="A1461" s="150"/>
      <c r="B1461" s="150"/>
      <c r="C1461" s="150"/>
      <c r="D1461" s="150"/>
      <c r="E1461" s="150"/>
      <c r="F1461" s="150"/>
      <c r="G1461" s="150"/>
      <c r="H1461" s="150"/>
      <c r="I1461" s="150"/>
      <c r="J1461" s="150"/>
      <c r="K1461" s="150"/>
    </row>
    <row r="1462" spans="1:11" ht="14.5">
      <c r="A1462" s="150"/>
      <c r="B1462" s="150"/>
      <c r="C1462" s="150"/>
      <c r="D1462" s="150"/>
      <c r="E1462" s="150"/>
      <c r="F1462" s="150"/>
      <c r="G1462" s="150"/>
      <c r="H1462" s="150"/>
      <c r="I1462" s="150"/>
      <c r="J1462" s="150"/>
      <c r="K1462" s="150"/>
    </row>
    <row r="1463" spans="1:11" ht="14.5">
      <c r="A1463" s="150"/>
      <c r="B1463" s="150"/>
      <c r="C1463" s="150"/>
      <c r="D1463" s="150"/>
      <c r="E1463" s="150"/>
      <c r="F1463" s="150"/>
      <c r="G1463" s="150"/>
      <c r="H1463" s="150"/>
      <c r="I1463" s="150"/>
      <c r="J1463" s="150"/>
      <c r="K1463" s="150"/>
    </row>
    <row r="1464" spans="1:11" ht="14.5">
      <c r="A1464" s="150"/>
      <c r="B1464" s="150"/>
      <c r="C1464" s="150"/>
      <c r="D1464" s="150"/>
      <c r="E1464" s="150"/>
      <c r="F1464" s="150"/>
      <c r="G1464" s="150"/>
      <c r="H1464" s="150"/>
      <c r="I1464" s="150"/>
      <c r="J1464" s="150"/>
      <c r="K1464" s="150"/>
    </row>
    <row r="1465" spans="1:11" ht="14.5">
      <c r="A1465" s="150"/>
      <c r="B1465" s="150"/>
      <c r="C1465" s="150"/>
      <c r="D1465" s="150"/>
      <c r="E1465" s="150"/>
      <c r="F1465" s="150"/>
      <c r="G1465" s="150"/>
      <c r="H1465" s="150"/>
      <c r="I1465" s="150"/>
      <c r="J1465" s="150"/>
      <c r="K1465" s="150"/>
    </row>
    <row r="1466" spans="1:11" ht="14.5">
      <c r="A1466" s="150"/>
      <c r="B1466" s="150"/>
      <c r="C1466" s="150"/>
      <c r="D1466" s="150"/>
      <c r="E1466" s="150"/>
      <c r="F1466" s="150"/>
      <c r="G1466" s="150"/>
      <c r="H1466" s="150"/>
      <c r="I1466" s="150"/>
      <c r="J1466" s="150"/>
      <c r="K1466" s="150"/>
    </row>
    <row r="1467" spans="1:11" ht="14.5">
      <c r="A1467" s="150"/>
      <c r="B1467" s="150"/>
      <c r="C1467" s="150"/>
      <c r="D1467" s="150"/>
      <c r="E1467" s="150"/>
      <c r="F1467" s="150"/>
      <c r="G1467" s="150"/>
      <c r="H1467" s="150"/>
      <c r="I1467" s="150"/>
      <c r="J1467" s="150"/>
      <c r="K1467" s="150"/>
    </row>
    <row r="1468" spans="1:11" ht="14.5">
      <c r="A1468" s="150"/>
      <c r="B1468" s="150"/>
      <c r="C1468" s="150"/>
      <c r="D1468" s="150"/>
      <c r="E1468" s="150"/>
      <c r="F1468" s="150"/>
      <c r="G1468" s="150"/>
      <c r="H1468" s="150"/>
      <c r="I1468" s="150"/>
      <c r="J1468" s="150"/>
      <c r="K1468" s="150"/>
    </row>
    <row r="1469" spans="1:11" ht="14.5">
      <c r="A1469" s="150"/>
      <c r="B1469" s="150"/>
      <c r="C1469" s="150"/>
      <c r="D1469" s="150"/>
      <c r="E1469" s="150"/>
      <c r="F1469" s="150"/>
      <c r="G1469" s="150"/>
      <c r="H1469" s="150"/>
      <c r="I1469" s="150"/>
      <c r="J1469" s="150"/>
      <c r="K1469" s="150"/>
    </row>
    <row r="1470" spans="1:11" ht="14.5">
      <c r="A1470" s="150"/>
      <c r="B1470" s="150"/>
      <c r="C1470" s="150"/>
      <c r="D1470" s="150"/>
      <c r="E1470" s="150"/>
      <c r="F1470" s="150"/>
      <c r="G1470" s="150"/>
      <c r="H1470" s="150"/>
      <c r="I1470" s="150"/>
      <c r="J1470" s="150"/>
      <c r="K1470" s="150"/>
    </row>
    <row r="1471" spans="1:11" ht="14.5">
      <c r="A1471" s="150"/>
      <c r="B1471" s="150"/>
      <c r="C1471" s="150"/>
      <c r="D1471" s="150"/>
      <c r="E1471" s="150"/>
      <c r="F1471" s="150"/>
      <c r="G1471" s="150"/>
      <c r="H1471" s="150"/>
      <c r="I1471" s="150"/>
      <c r="J1471" s="150"/>
      <c r="K1471" s="150"/>
    </row>
    <row r="1472" spans="1:11" ht="14.5">
      <c r="A1472" s="150"/>
      <c r="B1472" s="150"/>
      <c r="C1472" s="150"/>
      <c r="D1472" s="150"/>
      <c r="E1472" s="150"/>
      <c r="F1472" s="150"/>
      <c r="G1472" s="150"/>
      <c r="H1472" s="150"/>
      <c r="I1472" s="150"/>
      <c r="J1472" s="150"/>
      <c r="K1472" s="150"/>
    </row>
    <row r="1473" spans="1:11" ht="14.5">
      <c r="A1473" s="150"/>
      <c r="B1473" s="150"/>
      <c r="C1473" s="150"/>
      <c r="D1473" s="150"/>
      <c r="E1473" s="150"/>
      <c r="F1473" s="150"/>
      <c r="G1473" s="150"/>
      <c r="H1473" s="150"/>
      <c r="I1473" s="150"/>
      <c r="J1473" s="150"/>
      <c r="K1473" s="150"/>
    </row>
    <row r="1474" spans="1:11" ht="14.5">
      <c r="A1474" s="150"/>
      <c r="B1474" s="150"/>
      <c r="C1474" s="150"/>
      <c r="D1474" s="150"/>
      <c r="E1474" s="150"/>
      <c r="F1474" s="150"/>
      <c r="G1474" s="150"/>
      <c r="H1474" s="150"/>
      <c r="I1474" s="150"/>
      <c r="J1474" s="150"/>
      <c r="K1474" s="150"/>
    </row>
    <row r="1475" spans="1:11" ht="14.5">
      <c r="A1475" s="150"/>
      <c r="B1475" s="150"/>
      <c r="C1475" s="150"/>
      <c r="D1475" s="150"/>
      <c r="E1475" s="150"/>
      <c r="F1475" s="150"/>
      <c r="G1475" s="150"/>
      <c r="H1475" s="150"/>
      <c r="I1475" s="150"/>
      <c r="J1475" s="150"/>
      <c r="K1475" s="150"/>
    </row>
    <row r="1476" spans="1:11" ht="14.5">
      <c r="A1476" s="150"/>
      <c r="B1476" s="150"/>
      <c r="C1476" s="150"/>
      <c r="D1476" s="150"/>
      <c r="E1476" s="150"/>
      <c r="F1476" s="150"/>
      <c r="G1476" s="150"/>
      <c r="H1476" s="150"/>
      <c r="I1476" s="150"/>
      <c r="J1476" s="150"/>
      <c r="K1476" s="150"/>
    </row>
    <row r="1477" spans="1:11" ht="14.5">
      <c r="A1477" s="150"/>
      <c r="B1477" s="150"/>
      <c r="C1477" s="150"/>
      <c r="D1477" s="150"/>
      <c r="E1477" s="150"/>
      <c r="F1477" s="150"/>
      <c r="G1477" s="150"/>
      <c r="H1477" s="150"/>
      <c r="I1477" s="150"/>
      <c r="J1477" s="150"/>
      <c r="K1477" s="150"/>
    </row>
    <row r="1478" spans="1:11" ht="14.5">
      <c r="A1478" s="150"/>
      <c r="B1478" s="150"/>
      <c r="C1478" s="150"/>
      <c r="D1478" s="150"/>
      <c r="E1478" s="150"/>
      <c r="F1478" s="150"/>
      <c r="G1478" s="150"/>
      <c r="H1478" s="150"/>
      <c r="I1478" s="150"/>
      <c r="J1478" s="150"/>
      <c r="K1478" s="150"/>
    </row>
    <row r="1479" spans="1:11" ht="14.5">
      <c r="A1479" s="150"/>
      <c r="B1479" s="150"/>
      <c r="C1479" s="150"/>
      <c r="D1479" s="150"/>
      <c r="E1479" s="150"/>
      <c r="F1479" s="150"/>
      <c r="G1479" s="150"/>
      <c r="H1479" s="150"/>
      <c r="I1479" s="150"/>
      <c r="J1479" s="150"/>
      <c r="K1479" s="150"/>
    </row>
    <row r="1480" spans="1:11" ht="14.5">
      <c r="A1480" s="150"/>
      <c r="B1480" s="150"/>
      <c r="C1480" s="150"/>
      <c r="D1480" s="150"/>
      <c r="E1480" s="150"/>
      <c r="F1480" s="150"/>
      <c r="G1480" s="150"/>
      <c r="H1480" s="150"/>
      <c r="I1480" s="150"/>
      <c r="J1480" s="150"/>
      <c r="K1480" s="150"/>
    </row>
    <row r="1481" spans="1:11" ht="14.5">
      <c r="A1481" s="150"/>
      <c r="B1481" s="150"/>
      <c r="C1481" s="150"/>
      <c r="D1481" s="150"/>
      <c r="E1481" s="150"/>
      <c r="F1481" s="150"/>
      <c r="G1481" s="150"/>
      <c r="H1481" s="150"/>
      <c r="I1481" s="150"/>
      <c r="J1481" s="150"/>
      <c r="K1481" s="150"/>
    </row>
    <row r="1482" spans="1:11" ht="14.5">
      <c r="A1482" s="150"/>
      <c r="B1482" s="150"/>
      <c r="C1482" s="150"/>
      <c r="D1482" s="150"/>
      <c r="E1482" s="150"/>
      <c r="F1482" s="150"/>
      <c r="G1482" s="150"/>
      <c r="H1482" s="150"/>
      <c r="I1482" s="150"/>
      <c r="J1482" s="150"/>
      <c r="K1482" s="150"/>
    </row>
    <row r="1483" spans="1:11" ht="14.5">
      <c r="A1483" s="150"/>
      <c r="B1483" s="150"/>
      <c r="C1483" s="150"/>
      <c r="D1483" s="150"/>
      <c r="E1483" s="150"/>
      <c r="F1483" s="150"/>
      <c r="G1483" s="150"/>
      <c r="H1483" s="150"/>
      <c r="I1483" s="150"/>
      <c r="J1483" s="150"/>
      <c r="K1483" s="150"/>
    </row>
    <row r="1484" spans="1:11" ht="14.5">
      <c r="A1484" s="150"/>
      <c r="B1484" s="150"/>
      <c r="C1484" s="150"/>
      <c r="D1484" s="150"/>
      <c r="E1484" s="150"/>
      <c r="F1484" s="150"/>
      <c r="G1484" s="150"/>
      <c r="H1484" s="150"/>
      <c r="I1484" s="150"/>
      <c r="J1484" s="150"/>
      <c r="K1484" s="150"/>
    </row>
    <row r="1485" spans="1:11" ht="14.5">
      <c r="A1485" s="150"/>
      <c r="B1485" s="150"/>
      <c r="C1485" s="150"/>
      <c r="D1485" s="150"/>
      <c r="E1485" s="150"/>
      <c r="F1485" s="150"/>
      <c r="G1485" s="150"/>
      <c r="H1485" s="150"/>
      <c r="I1485" s="150"/>
      <c r="J1485" s="150"/>
      <c r="K1485" s="150"/>
    </row>
    <row r="1486" spans="1:11" ht="14.5">
      <c r="A1486" s="150"/>
      <c r="B1486" s="150"/>
      <c r="C1486" s="150"/>
      <c r="D1486" s="150"/>
      <c r="E1486" s="150"/>
      <c r="F1486" s="150"/>
      <c r="G1486" s="150"/>
      <c r="H1486" s="150"/>
      <c r="I1486" s="150"/>
      <c r="J1486" s="150"/>
      <c r="K1486" s="150"/>
    </row>
    <row r="1487" spans="1:11" ht="14.5">
      <c r="A1487" s="150"/>
      <c r="B1487" s="150"/>
      <c r="C1487" s="150"/>
      <c r="D1487" s="150"/>
      <c r="E1487" s="150"/>
      <c r="F1487" s="150"/>
      <c r="G1487" s="150"/>
      <c r="H1487" s="150"/>
      <c r="I1487" s="150"/>
      <c r="J1487" s="150"/>
      <c r="K1487" s="150"/>
    </row>
    <row r="1488" spans="1:11" ht="14.5">
      <c r="A1488" s="150"/>
      <c r="B1488" s="150"/>
      <c r="C1488" s="150"/>
      <c r="D1488" s="150"/>
      <c r="E1488" s="150"/>
      <c r="F1488" s="150"/>
      <c r="G1488" s="150"/>
      <c r="H1488" s="150"/>
      <c r="I1488" s="150"/>
      <c r="J1488" s="150"/>
      <c r="K1488" s="150"/>
    </row>
    <row r="1489" spans="1:11" ht="14.5">
      <c r="A1489" s="150"/>
      <c r="B1489" s="150"/>
      <c r="C1489" s="150"/>
      <c r="D1489" s="150"/>
      <c r="E1489" s="150"/>
      <c r="F1489" s="150"/>
      <c r="G1489" s="150"/>
      <c r="H1489" s="150"/>
      <c r="I1489" s="150"/>
      <c r="J1489" s="150"/>
      <c r="K1489" s="150"/>
    </row>
    <row r="1490" spans="1:11" ht="14.5">
      <c r="A1490" s="150"/>
      <c r="B1490" s="150"/>
      <c r="C1490" s="150"/>
      <c r="D1490" s="150"/>
      <c r="E1490" s="150"/>
      <c r="F1490" s="150"/>
      <c r="G1490" s="150"/>
      <c r="H1490" s="150"/>
      <c r="I1490" s="150"/>
      <c r="J1490" s="150"/>
      <c r="K1490" s="150"/>
    </row>
    <row r="1491" spans="1:11" ht="14.5">
      <c r="A1491" s="150"/>
      <c r="B1491" s="150"/>
      <c r="C1491" s="150"/>
      <c r="D1491" s="150"/>
      <c r="E1491" s="150"/>
      <c r="F1491" s="150"/>
      <c r="G1491" s="150"/>
      <c r="H1491" s="150"/>
      <c r="I1491" s="150"/>
      <c r="J1491" s="150"/>
      <c r="K1491" s="150"/>
    </row>
    <row r="1492" spans="1:11" ht="14.5">
      <c r="A1492" s="150"/>
      <c r="B1492" s="150"/>
      <c r="C1492" s="150"/>
      <c r="D1492" s="150"/>
      <c r="E1492" s="150"/>
      <c r="F1492" s="150"/>
      <c r="G1492" s="150"/>
      <c r="H1492" s="150"/>
      <c r="I1492" s="150"/>
      <c r="J1492" s="150"/>
      <c r="K1492" s="150"/>
    </row>
    <row r="1493" spans="1:11" ht="14.5">
      <c r="A1493" s="150"/>
      <c r="B1493" s="150"/>
      <c r="C1493" s="150"/>
      <c r="D1493" s="150"/>
      <c r="E1493" s="150"/>
      <c r="F1493" s="150"/>
      <c r="G1493" s="150"/>
      <c r="H1493" s="150"/>
      <c r="I1493" s="150"/>
      <c r="J1493" s="150"/>
      <c r="K1493" s="150"/>
    </row>
    <row r="1494" spans="1:11" ht="14.5">
      <c r="A1494" s="150"/>
      <c r="B1494" s="150"/>
      <c r="C1494" s="150"/>
      <c r="D1494" s="150"/>
      <c r="E1494" s="150"/>
      <c r="F1494" s="150"/>
      <c r="G1494" s="150"/>
      <c r="H1494" s="150"/>
      <c r="I1494" s="150"/>
      <c r="J1494" s="150"/>
      <c r="K1494" s="150"/>
    </row>
    <row r="1495" spans="1:11" ht="14.5">
      <c r="A1495" s="150"/>
      <c r="B1495" s="150"/>
      <c r="C1495" s="150"/>
      <c r="D1495" s="150"/>
      <c r="E1495" s="150"/>
      <c r="F1495" s="150"/>
      <c r="G1495" s="150"/>
      <c r="H1495" s="150"/>
      <c r="I1495" s="150"/>
      <c r="J1495" s="150"/>
      <c r="K1495" s="150"/>
    </row>
    <row r="1496" spans="1:11" ht="14.5">
      <c r="A1496" s="150"/>
      <c r="B1496" s="150"/>
      <c r="C1496" s="150"/>
      <c r="D1496" s="150"/>
      <c r="E1496" s="150"/>
      <c r="F1496" s="150"/>
      <c r="G1496" s="150"/>
      <c r="H1496" s="150"/>
      <c r="I1496" s="150"/>
      <c r="J1496" s="150"/>
      <c r="K1496" s="150"/>
    </row>
    <row r="1497" spans="1:11" ht="14.5">
      <c r="A1497" s="150"/>
      <c r="B1497" s="150"/>
      <c r="C1497" s="150"/>
      <c r="D1497" s="150"/>
      <c r="E1497" s="150"/>
      <c r="F1497" s="150"/>
      <c r="G1497" s="150"/>
      <c r="H1497" s="150"/>
      <c r="I1497" s="150"/>
      <c r="J1497" s="150"/>
      <c r="K1497" s="150"/>
    </row>
    <row r="1498" spans="1:11" ht="14.5">
      <c r="A1498" s="150"/>
      <c r="B1498" s="150"/>
      <c r="C1498" s="150"/>
      <c r="D1498" s="150"/>
      <c r="E1498" s="150"/>
      <c r="F1498" s="150"/>
      <c r="G1498" s="150"/>
      <c r="H1498" s="150"/>
      <c r="I1498" s="150"/>
      <c r="J1498" s="150"/>
      <c r="K1498" s="150"/>
    </row>
    <row r="1499" spans="1:11" ht="14.5">
      <c r="A1499" s="150"/>
      <c r="B1499" s="150"/>
      <c r="C1499" s="150"/>
      <c r="D1499" s="150"/>
      <c r="E1499" s="150"/>
      <c r="F1499" s="150"/>
      <c r="G1499" s="150"/>
      <c r="H1499" s="150"/>
      <c r="I1499" s="150"/>
      <c r="J1499" s="150"/>
      <c r="K1499" s="150"/>
    </row>
    <row r="1500" spans="1:11" ht="14.5">
      <c r="A1500" s="150"/>
      <c r="B1500" s="150"/>
      <c r="C1500" s="150"/>
      <c r="D1500" s="150"/>
      <c r="E1500" s="150"/>
      <c r="F1500" s="150"/>
      <c r="G1500" s="150"/>
      <c r="H1500" s="150"/>
      <c r="I1500" s="150"/>
      <c r="J1500" s="150"/>
      <c r="K1500" s="150"/>
    </row>
    <row r="1501" spans="1:11" ht="14.5">
      <c r="A1501" s="150"/>
      <c r="B1501" s="150"/>
      <c r="C1501" s="150"/>
      <c r="D1501" s="150"/>
      <c r="E1501" s="150"/>
      <c r="F1501" s="150"/>
      <c r="G1501" s="150"/>
      <c r="H1501" s="150"/>
      <c r="I1501" s="150"/>
      <c r="J1501" s="150"/>
      <c r="K1501" s="150"/>
    </row>
    <row r="1502" spans="1:11" ht="14.5">
      <c r="A1502" s="150"/>
      <c r="B1502" s="150"/>
      <c r="C1502" s="150"/>
      <c r="D1502" s="150"/>
      <c r="E1502" s="150"/>
      <c r="F1502" s="150"/>
      <c r="G1502" s="150"/>
      <c r="H1502" s="150"/>
      <c r="I1502" s="150"/>
      <c r="J1502" s="150"/>
      <c r="K1502" s="150"/>
    </row>
    <row r="1503" spans="1:11" ht="14.5">
      <c r="A1503" s="150"/>
      <c r="B1503" s="150"/>
      <c r="C1503" s="150"/>
      <c r="D1503" s="150"/>
      <c r="E1503" s="150"/>
      <c r="F1503" s="150"/>
      <c r="G1503" s="150"/>
      <c r="H1503" s="150"/>
      <c r="I1503" s="150"/>
      <c r="J1503" s="150"/>
      <c r="K1503" s="150"/>
    </row>
    <row r="1504" spans="1:11" ht="14.5">
      <c r="A1504" s="150"/>
      <c r="B1504" s="150"/>
      <c r="C1504" s="150"/>
      <c r="D1504" s="150"/>
      <c r="E1504" s="150"/>
      <c r="F1504" s="150"/>
      <c r="G1504" s="150"/>
      <c r="H1504" s="150"/>
      <c r="I1504" s="150"/>
      <c r="J1504" s="150"/>
      <c r="K1504" s="150"/>
    </row>
    <row r="1505" spans="1:11" ht="14.5">
      <c r="A1505" s="150"/>
      <c r="B1505" s="150"/>
      <c r="C1505" s="150"/>
      <c r="D1505" s="150"/>
      <c r="E1505" s="150"/>
      <c r="F1505" s="150"/>
      <c r="G1505" s="150"/>
      <c r="H1505" s="150"/>
      <c r="I1505" s="150"/>
      <c r="J1505" s="150"/>
      <c r="K1505" s="150"/>
    </row>
    <row r="1506" spans="1:11" ht="14.5">
      <c r="A1506" s="150"/>
      <c r="B1506" s="150"/>
      <c r="C1506" s="150"/>
      <c r="D1506" s="150"/>
      <c r="E1506" s="150"/>
      <c r="F1506" s="150"/>
      <c r="G1506" s="150"/>
      <c r="H1506" s="150"/>
      <c r="I1506" s="150"/>
      <c r="J1506" s="150"/>
      <c r="K1506" s="150"/>
    </row>
    <row r="1507" spans="1:11" ht="14.5">
      <c r="A1507" s="150"/>
      <c r="B1507" s="150"/>
      <c r="C1507" s="150"/>
      <c r="D1507" s="150"/>
      <c r="E1507" s="150"/>
      <c r="F1507" s="150"/>
      <c r="G1507" s="150"/>
      <c r="H1507" s="150"/>
      <c r="I1507" s="150"/>
      <c r="J1507" s="150"/>
      <c r="K1507" s="150"/>
    </row>
    <row r="1508" spans="1:11" ht="14.5">
      <c r="A1508" s="150"/>
      <c r="B1508" s="150"/>
      <c r="C1508" s="150"/>
      <c r="D1508" s="150"/>
      <c r="E1508" s="150"/>
      <c r="F1508" s="150"/>
      <c r="G1508" s="150"/>
      <c r="H1508" s="150"/>
      <c r="I1508" s="150"/>
      <c r="J1508" s="150"/>
      <c r="K1508" s="150"/>
    </row>
    <row r="1509" spans="1:11" ht="14.5">
      <c r="A1509" s="150"/>
      <c r="B1509" s="150"/>
      <c r="C1509" s="150"/>
      <c r="D1509" s="150"/>
      <c r="E1509" s="150"/>
      <c r="F1509" s="150"/>
      <c r="G1509" s="150"/>
      <c r="H1509" s="150"/>
      <c r="I1509" s="150"/>
      <c r="J1509" s="150"/>
      <c r="K1509" s="150"/>
    </row>
    <row r="1510" spans="1:11" ht="14.5">
      <c r="A1510" s="150"/>
      <c r="B1510" s="150"/>
      <c r="C1510" s="150"/>
      <c r="D1510" s="150"/>
      <c r="E1510" s="150"/>
      <c r="F1510" s="150"/>
      <c r="G1510" s="150"/>
      <c r="H1510" s="150"/>
      <c r="I1510" s="150"/>
      <c r="J1510" s="150"/>
      <c r="K1510" s="150"/>
    </row>
    <row r="1511" spans="1:11" ht="14.5">
      <c r="A1511" s="150"/>
      <c r="B1511" s="150"/>
      <c r="C1511" s="150"/>
      <c r="D1511" s="150"/>
      <c r="E1511" s="150"/>
      <c r="F1511" s="150"/>
      <c r="G1511" s="150"/>
      <c r="H1511" s="150"/>
      <c r="I1511" s="150"/>
      <c r="J1511" s="150"/>
      <c r="K1511" s="150"/>
    </row>
    <row r="1512" spans="1:11" ht="14.5">
      <c r="A1512" s="150"/>
      <c r="B1512" s="150"/>
      <c r="C1512" s="150"/>
      <c r="D1512" s="150"/>
      <c r="E1512" s="150"/>
      <c r="F1512" s="150"/>
      <c r="G1512" s="150"/>
      <c r="H1512" s="150"/>
      <c r="I1512" s="150"/>
      <c r="J1512" s="150"/>
      <c r="K1512" s="150"/>
    </row>
    <row r="1513" spans="1:11" ht="14.5">
      <c r="A1513" s="150"/>
      <c r="B1513" s="150"/>
      <c r="C1513" s="150"/>
      <c r="D1513" s="150"/>
      <c r="E1513" s="150"/>
      <c r="F1513" s="150"/>
      <c r="G1513" s="150"/>
      <c r="H1513" s="150"/>
      <c r="I1513" s="150"/>
      <c r="J1513" s="150"/>
      <c r="K1513" s="150"/>
    </row>
    <row r="1514" spans="1:11" ht="14.5">
      <c r="A1514" s="150"/>
      <c r="B1514" s="150"/>
      <c r="C1514" s="150"/>
      <c r="D1514" s="150"/>
      <c r="E1514" s="150"/>
      <c r="F1514" s="150"/>
      <c r="G1514" s="150"/>
      <c r="H1514" s="150"/>
      <c r="I1514" s="150"/>
      <c r="J1514" s="150"/>
      <c r="K1514" s="150"/>
    </row>
    <row r="1515" spans="1:11" ht="14.5">
      <c r="A1515" s="150"/>
      <c r="B1515" s="150"/>
      <c r="C1515" s="150"/>
      <c r="D1515" s="150"/>
      <c r="E1515" s="150"/>
      <c r="F1515" s="150"/>
      <c r="G1515" s="150"/>
      <c r="H1515" s="150"/>
      <c r="I1515" s="150"/>
      <c r="J1515" s="150"/>
      <c r="K1515" s="150"/>
    </row>
    <row r="1516" spans="1:11" ht="14.5">
      <c r="A1516" s="150"/>
      <c r="B1516" s="150"/>
      <c r="C1516" s="150"/>
      <c r="D1516" s="150"/>
      <c r="E1516" s="150"/>
      <c r="F1516" s="150"/>
      <c r="G1516" s="150"/>
      <c r="H1516" s="150"/>
      <c r="I1516" s="150"/>
      <c r="J1516" s="150"/>
      <c r="K1516" s="150"/>
    </row>
    <row r="1517" spans="1:11" ht="14.5">
      <c r="A1517" s="150"/>
      <c r="B1517" s="150"/>
      <c r="C1517" s="150"/>
      <c r="D1517" s="150"/>
      <c r="E1517" s="150"/>
      <c r="F1517" s="150"/>
      <c r="G1517" s="150"/>
      <c r="H1517" s="150"/>
      <c r="I1517" s="150"/>
      <c r="J1517" s="150"/>
      <c r="K1517" s="150"/>
    </row>
    <row r="1518" spans="1:11" ht="14.5">
      <c r="A1518" s="150"/>
      <c r="B1518" s="150"/>
      <c r="C1518" s="150"/>
      <c r="D1518" s="150"/>
      <c r="E1518" s="150"/>
      <c r="F1518" s="150"/>
      <c r="G1518" s="150"/>
      <c r="H1518" s="150"/>
      <c r="I1518" s="150"/>
      <c r="J1518" s="150"/>
      <c r="K1518" s="150"/>
    </row>
    <row r="1519" spans="1:11" ht="14.5">
      <c r="A1519" s="150"/>
      <c r="B1519" s="150"/>
      <c r="C1519" s="150"/>
      <c r="D1519" s="150"/>
      <c r="E1519" s="150"/>
      <c r="F1519" s="150"/>
      <c r="G1519" s="150"/>
      <c r="H1519" s="150"/>
      <c r="I1519" s="150"/>
      <c r="J1519" s="150"/>
      <c r="K1519" s="150"/>
    </row>
    <row r="1520" spans="1:11" ht="14.5">
      <c r="A1520" s="150"/>
      <c r="B1520" s="150"/>
      <c r="C1520" s="150"/>
      <c r="D1520" s="150"/>
      <c r="E1520" s="150"/>
      <c r="F1520" s="150"/>
      <c r="G1520" s="150"/>
      <c r="H1520" s="150"/>
      <c r="I1520" s="150"/>
      <c r="J1520" s="150"/>
      <c r="K1520" s="150"/>
    </row>
    <row r="1521" spans="1:11" ht="14.5">
      <c r="A1521" s="150"/>
      <c r="B1521" s="150"/>
      <c r="C1521" s="150"/>
      <c r="D1521" s="150"/>
      <c r="E1521" s="150"/>
      <c r="F1521" s="150"/>
      <c r="G1521" s="150"/>
      <c r="H1521" s="150"/>
      <c r="I1521" s="150"/>
      <c r="J1521" s="150"/>
      <c r="K1521" s="150"/>
    </row>
    <row r="1522" spans="1:11" ht="14.5">
      <c r="A1522" s="150"/>
      <c r="B1522" s="150"/>
      <c r="C1522" s="150"/>
      <c r="D1522" s="150"/>
      <c r="E1522" s="150"/>
      <c r="F1522" s="150"/>
      <c r="G1522" s="150"/>
      <c r="H1522" s="150"/>
      <c r="I1522" s="150"/>
      <c r="J1522" s="150"/>
      <c r="K1522" s="150"/>
    </row>
    <row r="1523" spans="1:11" ht="14.5">
      <c r="A1523" s="150"/>
      <c r="B1523" s="150"/>
      <c r="C1523" s="150"/>
      <c r="D1523" s="150"/>
      <c r="E1523" s="150"/>
      <c r="F1523" s="150"/>
      <c r="G1523" s="150"/>
      <c r="H1523" s="150"/>
      <c r="I1523" s="150"/>
      <c r="J1523" s="150"/>
      <c r="K1523" s="150"/>
    </row>
    <row r="1524" spans="1:11" ht="14.5">
      <c r="A1524" s="150"/>
      <c r="B1524" s="150"/>
      <c r="C1524" s="150"/>
      <c r="D1524" s="150"/>
      <c r="E1524" s="150"/>
      <c r="F1524" s="150"/>
      <c r="G1524" s="150"/>
      <c r="H1524" s="150"/>
      <c r="I1524" s="150"/>
      <c r="J1524" s="150"/>
      <c r="K1524" s="150"/>
    </row>
    <row r="1525" spans="1:11" ht="14.5">
      <c r="A1525" s="150"/>
      <c r="B1525" s="150"/>
      <c r="C1525" s="150"/>
      <c r="D1525" s="150"/>
      <c r="E1525" s="150"/>
      <c r="F1525" s="150"/>
      <c r="G1525" s="150"/>
      <c r="H1525" s="150"/>
      <c r="I1525" s="150"/>
      <c r="J1525" s="150"/>
      <c r="K1525" s="150"/>
    </row>
    <row r="1526" spans="1:11" ht="14.5">
      <c r="A1526" s="150"/>
      <c r="B1526" s="150"/>
      <c r="C1526" s="150"/>
      <c r="D1526" s="150"/>
      <c r="E1526" s="150"/>
      <c r="F1526" s="150"/>
      <c r="G1526" s="150"/>
      <c r="H1526" s="150"/>
      <c r="I1526" s="150"/>
      <c r="J1526" s="150"/>
      <c r="K1526" s="150"/>
    </row>
    <row r="1527" spans="1:11" ht="14.5">
      <c r="A1527" s="150"/>
      <c r="B1527" s="150"/>
      <c r="C1527" s="150"/>
      <c r="D1527" s="150"/>
      <c r="E1527" s="150"/>
      <c r="F1527" s="150"/>
      <c r="G1527" s="150"/>
      <c r="H1527" s="150"/>
      <c r="I1527" s="150"/>
      <c r="J1527" s="150"/>
      <c r="K1527" s="150"/>
    </row>
    <row r="1528" spans="1:11" ht="14.5">
      <c r="A1528" s="150"/>
      <c r="B1528" s="150"/>
      <c r="C1528" s="150"/>
      <c r="D1528" s="150"/>
      <c r="E1528" s="150"/>
      <c r="F1528" s="150"/>
      <c r="G1528" s="150"/>
      <c r="H1528" s="150"/>
      <c r="I1528" s="150"/>
      <c r="J1528" s="150"/>
      <c r="K1528" s="150"/>
    </row>
    <row r="1529" spans="1:11" ht="14.5">
      <c r="A1529" s="150"/>
      <c r="B1529" s="150"/>
      <c r="C1529" s="150"/>
      <c r="D1529" s="150"/>
      <c r="E1529" s="150"/>
      <c r="F1529" s="150"/>
      <c r="G1529" s="150"/>
      <c r="H1529" s="150"/>
      <c r="I1529" s="150"/>
      <c r="J1529" s="150"/>
      <c r="K1529" s="150"/>
    </row>
    <row r="1530" spans="1:11" ht="14.5">
      <c r="A1530" s="150"/>
      <c r="B1530" s="150"/>
      <c r="C1530" s="150"/>
      <c r="D1530" s="150"/>
      <c r="E1530" s="150"/>
      <c r="F1530" s="150"/>
      <c r="G1530" s="150"/>
      <c r="H1530" s="150"/>
      <c r="I1530" s="150"/>
      <c r="J1530" s="150"/>
      <c r="K1530" s="150"/>
    </row>
    <row r="1531" spans="1:11" ht="14.5">
      <c r="A1531" s="150"/>
      <c r="B1531" s="150"/>
      <c r="C1531" s="150"/>
      <c r="D1531" s="150"/>
      <c r="E1531" s="150"/>
      <c r="F1531" s="150"/>
      <c r="G1531" s="150"/>
      <c r="H1531" s="150"/>
      <c r="I1531" s="150"/>
      <c r="J1531" s="150"/>
      <c r="K1531" s="150"/>
    </row>
    <row r="1532" spans="1:11" ht="14.5">
      <c r="A1532" s="150"/>
      <c r="B1532" s="150"/>
      <c r="C1532" s="150"/>
      <c r="D1532" s="150"/>
      <c r="E1532" s="150"/>
      <c r="F1532" s="150"/>
      <c r="G1532" s="150"/>
      <c r="H1532" s="150"/>
      <c r="I1532" s="150"/>
      <c r="J1532" s="150"/>
      <c r="K1532" s="150"/>
    </row>
    <row r="1533" spans="1:11" ht="14.5">
      <c r="A1533" s="150"/>
      <c r="B1533" s="150"/>
      <c r="C1533" s="150"/>
      <c r="D1533" s="150"/>
      <c r="E1533" s="150"/>
      <c r="F1533" s="150"/>
      <c r="G1533" s="150"/>
      <c r="H1533" s="150"/>
      <c r="I1533" s="150"/>
      <c r="J1533" s="150"/>
      <c r="K1533" s="150"/>
    </row>
    <row r="1534" spans="1:11" ht="14.5">
      <c r="A1534" s="150"/>
      <c r="B1534" s="150"/>
      <c r="C1534" s="150"/>
      <c r="D1534" s="150"/>
      <c r="E1534" s="150"/>
      <c r="F1534" s="150"/>
      <c r="G1534" s="150"/>
      <c r="H1534" s="150"/>
      <c r="I1534" s="150"/>
      <c r="J1534" s="150"/>
      <c r="K1534" s="150"/>
    </row>
    <row r="1535" spans="1:11" ht="14.5">
      <c r="A1535" s="150"/>
      <c r="B1535" s="150"/>
      <c r="C1535" s="150"/>
      <c r="D1535" s="150"/>
      <c r="E1535" s="150"/>
      <c r="F1535" s="150"/>
      <c r="G1535" s="150"/>
      <c r="H1535" s="150"/>
      <c r="I1535" s="150"/>
      <c r="J1535" s="150"/>
      <c r="K1535" s="150"/>
    </row>
    <row r="1536" spans="1:11" ht="14.5">
      <c r="A1536" s="150"/>
      <c r="B1536" s="150"/>
      <c r="C1536" s="150"/>
      <c r="D1536" s="150"/>
      <c r="E1536" s="150"/>
      <c r="F1536" s="150"/>
      <c r="G1536" s="150"/>
      <c r="H1536" s="150"/>
      <c r="I1536" s="150"/>
      <c r="J1536" s="150"/>
      <c r="K1536" s="150"/>
    </row>
    <row r="1537" spans="1:11" ht="14.5">
      <c r="A1537" s="150"/>
      <c r="B1537" s="150"/>
      <c r="C1537" s="150"/>
      <c r="D1537" s="150"/>
      <c r="E1537" s="150"/>
      <c r="F1537" s="150"/>
      <c r="G1537" s="150"/>
      <c r="H1537" s="150"/>
      <c r="I1537" s="150"/>
      <c r="J1537" s="150"/>
      <c r="K1537" s="150"/>
    </row>
    <row r="1538" spans="1:11" ht="14.5">
      <c r="A1538" s="150"/>
      <c r="B1538" s="150"/>
      <c r="C1538" s="150"/>
      <c r="D1538" s="150"/>
      <c r="E1538" s="150"/>
      <c r="F1538" s="150"/>
      <c r="G1538" s="150"/>
      <c r="H1538" s="150"/>
      <c r="I1538" s="150"/>
      <c r="J1538" s="150"/>
      <c r="K1538" s="150"/>
    </row>
    <row r="1539" spans="1:11" ht="14.5">
      <c r="A1539" s="150"/>
      <c r="B1539" s="150"/>
      <c r="C1539" s="150"/>
      <c r="D1539" s="150"/>
      <c r="E1539" s="150"/>
      <c r="F1539" s="150"/>
      <c r="G1539" s="150"/>
      <c r="H1539" s="150"/>
      <c r="I1539" s="150"/>
      <c r="J1539" s="150"/>
      <c r="K1539" s="150"/>
    </row>
    <row r="1540" spans="1:11" ht="14.5">
      <c r="A1540" s="150"/>
      <c r="B1540" s="150"/>
      <c r="C1540" s="150"/>
      <c r="D1540" s="150"/>
      <c r="E1540" s="150"/>
      <c r="F1540" s="150"/>
      <c r="G1540" s="150"/>
      <c r="H1540" s="150"/>
      <c r="I1540" s="150"/>
      <c r="J1540" s="150"/>
      <c r="K1540" s="150"/>
    </row>
    <row r="1541" spans="1:11" ht="14.5">
      <c r="A1541" s="150"/>
      <c r="B1541" s="150"/>
      <c r="C1541" s="150"/>
      <c r="D1541" s="150"/>
      <c r="E1541" s="150"/>
      <c r="F1541" s="150"/>
      <c r="G1541" s="150"/>
      <c r="H1541" s="150"/>
      <c r="I1541" s="150"/>
      <c r="J1541" s="150"/>
      <c r="K1541" s="150"/>
    </row>
    <row r="1542" spans="1:11" ht="14.5">
      <c r="A1542" s="150"/>
      <c r="B1542" s="150"/>
      <c r="C1542" s="150"/>
      <c r="D1542" s="150"/>
      <c r="E1542" s="150"/>
      <c r="F1542" s="150"/>
      <c r="G1542" s="150"/>
      <c r="H1542" s="150"/>
      <c r="I1542" s="150"/>
      <c r="J1542" s="150"/>
      <c r="K1542" s="150"/>
    </row>
    <row r="1543" spans="1:11" ht="14.5">
      <c r="A1543" s="150"/>
      <c r="B1543" s="150"/>
      <c r="C1543" s="150"/>
      <c r="D1543" s="150"/>
      <c r="E1543" s="150"/>
      <c r="F1543" s="150"/>
      <c r="G1543" s="150"/>
      <c r="H1543" s="150"/>
      <c r="I1543" s="150"/>
      <c r="J1543" s="150"/>
      <c r="K1543" s="150"/>
    </row>
    <row r="1544" spans="1:11" ht="14.5">
      <c r="A1544" s="150"/>
      <c r="B1544" s="150"/>
      <c r="C1544" s="150"/>
      <c r="D1544" s="150"/>
      <c r="E1544" s="150"/>
      <c r="F1544" s="150"/>
      <c r="G1544" s="150"/>
      <c r="H1544" s="150"/>
      <c r="I1544" s="150"/>
      <c r="J1544" s="150"/>
      <c r="K1544" s="150"/>
    </row>
    <row r="1545" spans="1:11" ht="14.5">
      <c r="A1545" s="150"/>
      <c r="B1545" s="150"/>
      <c r="C1545" s="150"/>
      <c r="D1545" s="150"/>
      <c r="E1545" s="150"/>
      <c r="F1545" s="150"/>
      <c r="G1545" s="150"/>
      <c r="H1545" s="150"/>
      <c r="I1545" s="150"/>
      <c r="J1545" s="150"/>
      <c r="K1545" s="150"/>
    </row>
    <row r="1546" spans="1:11" ht="14.5">
      <c r="A1546" s="150"/>
      <c r="B1546" s="150"/>
      <c r="C1546" s="150"/>
      <c r="D1546" s="150"/>
      <c r="E1546" s="150"/>
      <c r="F1546" s="150"/>
      <c r="G1546" s="150"/>
      <c r="H1546" s="150"/>
      <c r="I1546" s="150"/>
      <c r="J1546" s="150"/>
      <c r="K1546" s="150"/>
    </row>
    <row r="1547" spans="1:11" ht="14.5">
      <c r="A1547" s="150"/>
      <c r="B1547" s="150"/>
      <c r="C1547" s="150"/>
      <c r="D1547" s="150"/>
      <c r="E1547" s="150"/>
      <c r="F1547" s="150"/>
      <c r="G1547" s="150"/>
      <c r="H1547" s="150"/>
      <c r="I1547" s="150"/>
      <c r="J1547" s="150"/>
      <c r="K1547" s="150"/>
    </row>
    <row r="1548" spans="1:11" ht="14.5">
      <c r="A1548" s="150"/>
      <c r="B1548" s="150"/>
      <c r="C1548" s="150"/>
      <c r="D1548" s="150"/>
      <c r="E1548" s="150"/>
      <c r="F1548" s="150"/>
      <c r="G1548" s="150"/>
      <c r="H1548" s="150"/>
      <c r="I1548" s="150"/>
      <c r="J1548" s="150"/>
      <c r="K1548" s="150"/>
    </row>
    <row r="1549" spans="1:11" ht="14.5">
      <c r="A1549" s="150"/>
      <c r="B1549" s="150"/>
      <c r="C1549" s="150"/>
      <c r="D1549" s="150"/>
      <c r="E1549" s="150"/>
      <c r="F1549" s="150"/>
      <c r="G1549" s="150"/>
      <c r="H1549" s="150"/>
      <c r="I1549" s="150"/>
      <c r="J1549" s="150"/>
      <c r="K1549" s="150"/>
    </row>
    <row r="1550" spans="1:11" ht="14.5">
      <c r="A1550" s="150"/>
      <c r="B1550" s="150"/>
      <c r="C1550" s="150"/>
      <c r="D1550" s="150"/>
      <c r="E1550" s="150"/>
      <c r="F1550" s="150"/>
      <c r="G1550" s="150"/>
      <c r="H1550" s="150"/>
      <c r="I1550" s="150"/>
      <c r="J1550" s="150"/>
      <c r="K1550" s="150"/>
    </row>
    <row r="1551" spans="1:11" ht="14.5">
      <c r="A1551" s="150"/>
      <c r="B1551" s="150"/>
      <c r="C1551" s="150"/>
      <c r="D1551" s="150"/>
      <c r="E1551" s="150"/>
      <c r="F1551" s="150"/>
      <c r="G1551" s="150"/>
      <c r="H1551" s="150"/>
      <c r="I1551" s="150"/>
      <c r="J1551" s="150"/>
      <c r="K1551" s="150"/>
    </row>
    <row r="1552" spans="1:11" ht="14.5">
      <c r="A1552" s="150"/>
      <c r="B1552" s="150"/>
      <c r="C1552" s="150"/>
      <c r="D1552" s="150"/>
      <c r="E1552" s="150"/>
      <c r="F1552" s="150"/>
      <c r="G1552" s="150"/>
      <c r="H1552" s="150"/>
      <c r="I1552" s="150"/>
      <c r="J1552" s="150"/>
      <c r="K1552" s="150"/>
    </row>
    <row r="1553" spans="1:11" ht="14.5">
      <c r="A1553" s="150"/>
      <c r="B1553" s="150"/>
      <c r="C1553" s="150"/>
      <c r="D1553" s="150"/>
      <c r="E1553" s="150"/>
      <c r="F1553" s="150"/>
      <c r="G1553" s="150"/>
      <c r="H1553" s="150"/>
      <c r="I1553" s="150"/>
      <c r="J1553" s="150"/>
      <c r="K1553" s="150"/>
    </row>
    <row r="1554" spans="1:11" ht="14.5">
      <c r="A1554" s="150"/>
      <c r="B1554" s="150"/>
      <c r="C1554" s="150"/>
      <c r="D1554" s="150"/>
      <c r="E1554" s="150"/>
      <c r="F1554" s="150"/>
      <c r="G1554" s="150"/>
      <c r="H1554" s="150"/>
      <c r="I1554" s="150"/>
      <c r="J1554" s="150"/>
      <c r="K1554" s="150"/>
    </row>
    <row r="1555" spans="1:11" ht="14.5">
      <c r="A1555" s="150"/>
      <c r="B1555" s="150"/>
      <c r="C1555" s="150"/>
      <c r="D1555" s="150"/>
      <c r="E1555" s="150"/>
      <c r="F1555" s="150"/>
      <c r="G1555" s="150"/>
      <c r="H1555" s="150"/>
      <c r="I1555" s="150"/>
      <c r="J1555" s="150"/>
      <c r="K1555" s="150"/>
    </row>
    <row r="1556" spans="1:11" ht="14.5">
      <c r="A1556" s="150"/>
      <c r="B1556" s="150"/>
      <c r="C1556" s="150"/>
      <c r="D1556" s="150"/>
      <c r="E1556" s="150"/>
      <c r="F1556" s="150"/>
      <c r="G1556" s="150"/>
      <c r="H1556" s="150"/>
      <c r="I1556" s="150"/>
      <c r="J1556" s="150"/>
      <c r="K1556" s="150"/>
    </row>
    <row r="1557" spans="1:11" ht="14.5">
      <c r="A1557" s="150"/>
      <c r="B1557" s="150"/>
      <c r="C1557" s="150"/>
      <c r="D1557" s="150"/>
      <c r="E1557" s="150"/>
      <c r="F1557" s="150"/>
      <c r="G1557" s="150"/>
      <c r="H1557" s="150"/>
      <c r="I1557" s="150"/>
      <c r="J1557" s="150"/>
      <c r="K1557" s="150"/>
    </row>
    <row r="1558" spans="1:11" ht="14.5">
      <c r="A1558" s="150"/>
      <c r="B1558" s="150"/>
      <c r="C1558" s="150"/>
      <c r="D1558" s="150"/>
      <c r="E1558" s="150"/>
      <c r="F1558" s="150"/>
      <c r="G1558" s="150"/>
      <c r="H1558" s="150"/>
      <c r="I1558" s="150"/>
      <c r="J1558" s="150"/>
      <c r="K1558" s="150"/>
    </row>
    <row r="1559" spans="1:11" ht="14.5">
      <c r="A1559" s="150"/>
      <c r="B1559" s="150"/>
      <c r="C1559" s="150"/>
      <c r="D1559" s="150"/>
      <c r="E1559" s="150"/>
      <c r="F1559" s="150"/>
      <c r="G1559" s="150"/>
      <c r="H1559" s="150"/>
      <c r="I1559" s="150"/>
      <c r="J1559" s="150"/>
      <c r="K1559" s="150"/>
    </row>
    <row r="1560" spans="1:11" ht="14.5">
      <c r="A1560" s="150"/>
      <c r="B1560" s="150"/>
      <c r="C1560" s="150"/>
      <c r="D1560" s="150"/>
      <c r="E1560" s="150"/>
      <c r="F1560" s="150"/>
      <c r="G1560" s="150"/>
      <c r="H1560" s="150"/>
      <c r="I1560" s="150"/>
      <c r="J1560" s="150"/>
      <c r="K1560" s="150"/>
    </row>
    <row r="1561" spans="1:11" ht="14.5">
      <c r="A1561" s="150"/>
      <c r="B1561" s="150"/>
      <c r="C1561" s="150"/>
      <c r="D1561" s="150"/>
      <c r="E1561" s="150"/>
      <c r="F1561" s="150"/>
      <c r="G1561" s="150"/>
      <c r="H1561" s="150"/>
      <c r="I1561" s="150"/>
      <c r="J1561" s="150"/>
      <c r="K1561" s="150"/>
    </row>
    <row r="1562" spans="1:11" ht="14.5">
      <c r="A1562" s="150"/>
      <c r="B1562" s="150"/>
      <c r="C1562" s="150"/>
      <c r="D1562" s="150"/>
      <c r="E1562" s="150"/>
      <c r="F1562" s="150"/>
      <c r="G1562" s="150"/>
      <c r="H1562" s="150"/>
      <c r="I1562" s="150"/>
      <c r="J1562" s="150"/>
      <c r="K1562" s="150"/>
    </row>
    <row r="1563" spans="1:11" ht="14.5">
      <c r="A1563" s="150"/>
      <c r="B1563" s="150"/>
      <c r="C1563" s="150"/>
      <c r="D1563" s="150"/>
      <c r="E1563" s="150"/>
      <c r="F1563" s="150"/>
      <c r="G1563" s="150"/>
      <c r="H1563" s="150"/>
      <c r="I1563" s="150"/>
      <c r="J1563" s="150"/>
      <c r="K1563" s="150"/>
    </row>
    <row r="1564" spans="1:11" ht="14.5">
      <c r="A1564" s="150"/>
      <c r="B1564" s="150"/>
      <c r="C1564" s="150"/>
      <c r="D1564" s="150"/>
      <c r="E1564" s="150"/>
      <c r="F1564" s="150"/>
      <c r="G1564" s="150"/>
      <c r="H1564" s="150"/>
      <c r="I1564" s="150"/>
      <c r="J1564" s="150"/>
      <c r="K1564" s="150"/>
    </row>
    <row r="1565" spans="1:11" ht="14.5">
      <c r="A1565" s="150"/>
      <c r="B1565" s="150"/>
      <c r="C1565" s="150"/>
      <c r="D1565" s="150"/>
      <c r="E1565" s="150"/>
      <c r="F1565" s="150"/>
      <c r="G1565" s="150"/>
      <c r="H1565" s="150"/>
      <c r="I1565" s="150"/>
      <c r="J1565" s="150"/>
      <c r="K1565" s="150"/>
    </row>
    <row r="1566" spans="1:11" ht="14.5">
      <c r="A1566" s="150"/>
      <c r="B1566" s="150"/>
      <c r="C1566" s="150"/>
      <c r="D1566" s="150"/>
      <c r="E1566" s="150"/>
      <c r="F1566" s="150"/>
      <c r="G1566" s="150"/>
      <c r="H1566" s="150"/>
      <c r="I1566" s="150"/>
      <c r="J1566" s="150"/>
      <c r="K1566" s="150"/>
    </row>
    <row r="1567" spans="1:11" ht="14.5">
      <c r="A1567" s="150"/>
      <c r="B1567" s="150"/>
      <c r="C1567" s="150"/>
      <c r="D1567" s="150"/>
      <c r="E1567" s="150"/>
      <c r="F1567" s="150"/>
      <c r="G1567" s="150"/>
      <c r="H1567" s="150"/>
      <c r="I1567" s="150"/>
      <c r="J1567" s="150"/>
      <c r="K1567" s="150"/>
    </row>
    <row r="1568" spans="1:11" ht="14.5">
      <c r="A1568" s="150"/>
      <c r="B1568" s="150"/>
      <c r="C1568" s="150"/>
      <c r="D1568" s="150"/>
      <c r="E1568" s="150"/>
      <c r="F1568" s="150"/>
      <c r="G1568" s="150"/>
      <c r="H1568" s="150"/>
      <c r="I1568" s="150"/>
      <c r="J1568" s="150"/>
      <c r="K1568" s="150"/>
    </row>
    <row r="1569" spans="1:11" ht="14.5">
      <c r="A1569" s="150"/>
      <c r="B1569" s="150"/>
      <c r="C1569" s="150"/>
      <c r="D1569" s="150"/>
      <c r="E1569" s="150"/>
      <c r="F1569" s="150"/>
      <c r="G1569" s="150"/>
      <c r="H1569" s="150"/>
      <c r="I1569" s="150"/>
      <c r="J1569" s="150"/>
      <c r="K1569" s="150"/>
    </row>
    <row r="1570" spans="1:11" ht="14.5">
      <c r="A1570" s="150"/>
      <c r="B1570" s="150"/>
      <c r="C1570" s="150"/>
      <c r="D1570" s="150"/>
      <c r="E1570" s="150"/>
      <c r="F1570" s="150"/>
      <c r="G1570" s="150"/>
      <c r="H1570" s="150"/>
      <c r="I1570" s="150"/>
      <c r="J1570" s="150"/>
      <c r="K1570" s="150"/>
    </row>
    <row r="1571" spans="1:11" ht="14.5">
      <c r="A1571" s="150"/>
      <c r="B1571" s="150"/>
      <c r="C1571" s="150"/>
      <c r="D1571" s="150"/>
      <c r="E1571" s="150"/>
      <c r="F1571" s="150"/>
      <c r="G1571" s="150"/>
      <c r="H1571" s="150"/>
      <c r="I1571" s="150"/>
      <c r="J1571" s="150"/>
      <c r="K1571" s="150"/>
    </row>
    <row r="1572" spans="1:11" ht="14.5">
      <c r="A1572" s="150"/>
      <c r="B1572" s="150"/>
      <c r="C1572" s="150"/>
      <c r="D1572" s="150"/>
      <c r="E1572" s="150"/>
      <c r="F1572" s="150"/>
      <c r="G1572" s="150"/>
      <c r="H1572" s="150"/>
      <c r="I1572" s="150"/>
      <c r="J1572" s="150"/>
      <c r="K1572" s="150"/>
    </row>
    <row r="1573" spans="1:11" ht="14.5">
      <c r="A1573" s="150"/>
      <c r="B1573" s="150"/>
      <c r="C1573" s="150"/>
      <c r="D1573" s="150"/>
      <c r="E1573" s="150"/>
      <c r="F1573" s="150"/>
      <c r="G1573" s="150"/>
      <c r="H1573" s="150"/>
      <c r="I1573" s="150"/>
      <c r="J1573" s="150"/>
      <c r="K1573" s="150"/>
    </row>
    <row r="1574" spans="1:11" ht="14.5">
      <c r="A1574" s="150"/>
      <c r="B1574" s="150"/>
      <c r="C1574" s="150"/>
      <c r="D1574" s="150"/>
      <c r="E1574" s="150"/>
      <c r="F1574" s="150"/>
      <c r="G1574" s="150"/>
      <c r="H1574" s="150"/>
      <c r="I1574" s="150"/>
      <c r="J1574" s="150"/>
      <c r="K1574" s="150"/>
    </row>
    <row r="1575" spans="1:11" ht="14.5">
      <c r="A1575" s="150"/>
      <c r="B1575" s="150"/>
      <c r="C1575" s="150"/>
      <c r="D1575" s="150"/>
      <c r="E1575" s="150"/>
      <c r="F1575" s="150"/>
      <c r="G1575" s="150"/>
      <c r="H1575" s="150"/>
      <c r="I1575" s="150"/>
      <c r="J1575" s="150"/>
      <c r="K1575" s="150"/>
    </row>
    <row r="1576" spans="1:11" ht="14.5">
      <c r="A1576" s="150"/>
      <c r="B1576" s="150"/>
      <c r="C1576" s="150"/>
      <c r="D1576" s="150"/>
      <c r="E1576" s="150"/>
      <c r="F1576" s="150"/>
      <c r="G1576" s="150"/>
      <c r="H1576" s="150"/>
      <c r="I1576" s="150"/>
      <c r="J1576" s="150"/>
      <c r="K1576" s="150"/>
    </row>
    <row r="1577" spans="1:11" ht="14.5">
      <c r="A1577" s="150"/>
      <c r="B1577" s="150"/>
      <c r="C1577" s="150"/>
      <c r="D1577" s="150"/>
      <c r="E1577" s="150"/>
      <c r="F1577" s="150"/>
      <c r="G1577" s="150"/>
      <c r="H1577" s="150"/>
      <c r="I1577" s="150"/>
      <c r="J1577" s="150"/>
      <c r="K1577" s="150"/>
    </row>
    <row r="1578" spans="1:11" ht="14.5">
      <c r="A1578" s="150"/>
      <c r="B1578" s="150"/>
      <c r="C1578" s="150"/>
      <c r="D1578" s="150"/>
      <c r="E1578" s="150"/>
      <c r="F1578" s="150"/>
      <c r="G1578" s="150"/>
      <c r="H1578" s="150"/>
      <c r="I1578" s="150"/>
      <c r="J1578" s="150"/>
      <c r="K1578" s="150"/>
    </row>
    <row r="1579" spans="1:11" ht="14.5">
      <c r="A1579" s="150"/>
      <c r="B1579" s="150"/>
      <c r="C1579" s="150"/>
      <c r="D1579" s="150"/>
      <c r="E1579" s="150"/>
      <c r="F1579" s="150"/>
      <c r="G1579" s="150"/>
      <c r="H1579" s="150"/>
      <c r="I1579" s="150"/>
      <c r="J1579" s="150"/>
      <c r="K1579" s="150"/>
    </row>
    <row r="1580" spans="1:11" ht="14.5">
      <c r="A1580" s="150"/>
      <c r="B1580" s="150"/>
      <c r="C1580" s="150"/>
      <c r="D1580" s="150"/>
      <c r="E1580" s="150"/>
      <c r="F1580" s="150"/>
      <c r="G1580" s="150"/>
      <c r="H1580" s="150"/>
      <c r="I1580" s="150"/>
      <c r="J1580" s="150"/>
      <c r="K1580" s="150"/>
    </row>
    <row r="1581" spans="1:11" ht="14.5">
      <c r="A1581" s="150"/>
      <c r="B1581" s="150"/>
      <c r="C1581" s="150"/>
      <c r="D1581" s="150"/>
      <c r="E1581" s="150"/>
      <c r="F1581" s="150"/>
      <c r="G1581" s="150"/>
      <c r="H1581" s="150"/>
      <c r="I1581" s="150"/>
      <c r="J1581" s="150"/>
      <c r="K1581" s="150"/>
    </row>
    <row r="1582" spans="1:11" ht="14.5">
      <c r="A1582" s="150"/>
      <c r="B1582" s="150"/>
      <c r="C1582" s="150"/>
      <c r="D1582" s="150"/>
      <c r="E1582" s="150"/>
      <c r="F1582" s="150"/>
      <c r="G1582" s="150"/>
      <c r="H1582" s="150"/>
      <c r="I1582" s="150"/>
      <c r="J1582" s="150"/>
      <c r="K1582" s="150"/>
    </row>
    <row r="1583" spans="1:11" ht="14.5">
      <c r="A1583" s="150"/>
      <c r="B1583" s="150"/>
      <c r="C1583" s="150"/>
      <c r="D1583" s="150"/>
      <c r="E1583" s="150"/>
      <c r="F1583" s="150"/>
      <c r="G1583" s="150"/>
      <c r="H1583" s="150"/>
      <c r="I1583" s="150"/>
      <c r="J1583" s="150"/>
      <c r="K1583" s="150"/>
    </row>
    <row r="1584" spans="1:11" ht="14.5">
      <c r="A1584" s="150"/>
      <c r="B1584" s="150"/>
      <c r="C1584" s="150"/>
      <c r="D1584" s="150"/>
      <c r="E1584" s="150"/>
      <c r="F1584" s="150"/>
      <c r="G1584" s="150"/>
      <c r="H1584" s="150"/>
      <c r="I1584" s="150"/>
      <c r="J1584" s="150"/>
      <c r="K1584" s="150"/>
    </row>
    <row r="1585" spans="1:11" ht="14.5">
      <c r="A1585" s="150"/>
      <c r="B1585" s="150"/>
      <c r="C1585" s="150"/>
      <c r="D1585" s="150"/>
      <c r="E1585" s="150"/>
      <c r="F1585" s="150"/>
      <c r="G1585" s="150"/>
      <c r="H1585" s="150"/>
      <c r="I1585" s="150"/>
      <c r="J1585" s="150"/>
      <c r="K1585" s="150"/>
    </row>
    <row r="1586" spans="1:11" ht="14.5">
      <c r="A1586" s="150"/>
      <c r="B1586" s="150"/>
      <c r="C1586" s="150"/>
      <c r="D1586" s="150"/>
      <c r="E1586" s="150"/>
      <c r="F1586" s="150"/>
      <c r="G1586" s="150"/>
      <c r="H1586" s="150"/>
      <c r="I1586" s="150"/>
      <c r="J1586" s="150"/>
      <c r="K1586" s="150"/>
    </row>
    <row r="1587" spans="1:11" ht="14.5">
      <c r="A1587" s="150"/>
      <c r="B1587" s="150"/>
      <c r="C1587" s="150"/>
      <c r="D1587" s="150"/>
      <c r="E1587" s="150"/>
      <c r="F1587" s="150"/>
      <c r="G1587" s="150"/>
      <c r="H1587" s="150"/>
      <c r="I1587" s="150"/>
      <c r="J1587" s="150"/>
      <c r="K1587" s="150"/>
    </row>
    <row r="1588" spans="1:11" ht="14.5">
      <c r="A1588" s="150"/>
      <c r="B1588" s="150"/>
      <c r="C1588" s="150"/>
      <c r="D1588" s="150"/>
      <c r="E1588" s="150"/>
      <c r="F1588" s="150"/>
      <c r="G1588" s="150"/>
      <c r="H1588" s="150"/>
      <c r="I1588" s="150"/>
      <c r="J1588" s="150"/>
      <c r="K1588" s="150"/>
    </row>
    <row r="1589" spans="1:11" ht="14.5">
      <c r="A1589" s="150"/>
      <c r="B1589" s="150"/>
      <c r="C1589" s="150"/>
      <c r="D1589" s="150"/>
      <c r="E1589" s="150"/>
      <c r="F1589" s="150"/>
      <c r="G1589" s="150"/>
      <c r="H1589" s="150"/>
      <c r="I1589" s="150"/>
      <c r="J1589" s="150"/>
      <c r="K1589" s="150"/>
    </row>
    <row r="1590" spans="1:11" ht="14.5">
      <c r="A1590" s="150"/>
      <c r="B1590" s="150"/>
      <c r="C1590" s="150"/>
      <c r="D1590" s="150"/>
      <c r="E1590" s="150"/>
      <c r="F1590" s="150"/>
      <c r="G1590" s="150"/>
      <c r="H1590" s="150"/>
      <c r="I1590" s="150"/>
      <c r="J1590" s="150"/>
      <c r="K1590" s="150"/>
    </row>
    <row r="1591" spans="1:11" ht="14.5">
      <c r="A1591" s="150"/>
      <c r="B1591" s="150"/>
      <c r="C1591" s="150"/>
      <c r="D1591" s="150"/>
      <c r="E1591" s="150"/>
      <c r="F1591" s="150"/>
      <c r="G1591" s="150"/>
      <c r="H1591" s="150"/>
      <c r="I1591" s="150"/>
      <c r="J1591" s="150"/>
      <c r="K1591" s="150"/>
    </row>
    <row r="1592" spans="1:11" ht="14.5">
      <c r="A1592" s="150"/>
      <c r="B1592" s="150"/>
      <c r="C1592" s="150"/>
      <c r="D1592" s="150"/>
      <c r="E1592" s="150"/>
      <c r="F1592" s="150"/>
      <c r="G1592" s="150"/>
      <c r="H1592" s="150"/>
      <c r="I1592" s="150"/>
      <c r="J1592" s="150"/>
      <c r="K1592" s="150"/>
    </row>
    <row r="1593" spans="1:11" ht="14.5">
      <c r="A1593" s="150"/>
      <c r="B1593" s="150"/>
      <c r="C1593" s="150"/>
      <c r="D1593" s="150"/>
      <c r="E1593" s="150"/>
      <c r="F1593" s="150"/>
      <c r="G1593" s="150"/>
      <c r="H1593" s="150"/>
      <c r="I1593" s="150"/>
      <c r="J1593" s="150"/>
      <c r="K1593" s="150"/>
    </row>
    <row r="1594" spans="1:11" ht="14.5">
      <c r="A1594" s="150"/>
      <c r="B1594" s="150"/>
      <c r="C1594" s="150"/>
      <c r="D1594" s="150"/>
      <c r="E1594" s="150"/>
      <c r="F1594" s="150"/>
      <c r="G1594" s="150"/>
      <c r="H1594" s="150"/>
      <c r="I1594" s="150"/>
      <c r="J1594" s="150"/>
      <c r="K1594" s="150"/>
    </row>
    <row r="1595" spans="1:11" ht="14.5">
      <c r="A1595" s="150"/>
      <c r="B1595" s="150"/>
      <c r="C1595" s="150"/>
      <c r="D1595" s="150"/>
      <c r="E1595" s="150"/>
      <c r="F1595" s="150"/>
      <c r="G1595" s="150"/>
      <c r="H1595" s="150"/>
      <c r="I1595" s="150"/>
      <c r="J1595" s="150"/>
      <c r="K1595" s="150"/>
    </row>
    <row r="1596" spans="1:11" ht="14.5">
      <c r="A1596" s="150"/>
      <c r="B1596" s="150"/>
      <c r="C1596" s="150"/>
      <c r="D1596" s="150"/>
      <c r="E1596" s="150"/>
      <c r="F1596" s="150"/>
      <c r="G1596" s="150"/>
      <c r="H1596" s="150"/>
      <c r="I1596" s="150"/>
      <c r="J1596" s="150"/>
      <c r="K1596" s="150"/>
    </row>
    <row r="1597" spans="1:11" ht="14.5">
      <c r="A1597" s="150"/>
      <c r="B1597" s="150"/>
      <c r="C1597" s="150"/>
      <c r="D1597" s="150"/>
      <c r="E1597" s="150"/>
      <c r="F1597" s="150"/>
      <c r="G1597" s="150"/>
      <c r="H1597" s="150"/>
      <c r="I1597" s="150"/>
      <c r="J1597" s="150"/>
      <c r="K1597" s="150"/>
    </row>
    <row r="1598" spans="1:11" ht="14.5">
      <c r="A1598" s="150"/>
      <c r="B1598" s="150"/>
      <c r="C1598" s="150"/>
      <c r="D1598" s="150"/>
      <c r="E1598" s="150"/>
      <c r="F1598" s="150"/>
      <c r="G1598" s="150"/>
      <c r="H1598" s="150"/>
      <c r="I1598" s="150"/>
      <c r="J1598" s="150"/>
      <c r="K1598" s="150"/>
    </row>
    <row r="1599" spans="1:11" ht="14.5">
      <c r="A1599" s="150"/>
      <c r="B1599" s="150"/>
      <c r="C1599" s="150"/>
      <c r="D1599" s="150"/>
      <c r="E1599" s="150"/>
      <c r="F1599" s="150"/>
      <c r="G1599" s="150"/>
      <c r="H1599" s="150"/>
      <c r="I1599" s="150"/>
      <c r="J1599" s="150"/>
      <c r="K1599" s="150"/>
    </row>
    <row r="1600" spans="1:11" ht="14.5">
      <c r="A1600" s="150"/>
      <c r="B1600" s="150"/>
      <c r="C1600" s="150"/>
      <c r="D1600" s="150"/>
      <c r="E1600" s="150"/>
      <c r="F1600" s="150"/>
      <c r="G1600" s="150"/>
      <c r="H1600" s="150"/>
      <c r="I1600" s="150"/>
      <c r="J1600" s="150"/>
      <c r="K1600" s="150"/>
    </row>
    <row r="1601" spans="1:11" ht="14.5">
      <c r="A1601" s="150"/>
      <c r="B1601" s="150"/>
      <c r="C1601" s="150"/>
      <c r="D1601" s="150"/>
      <c r="E1601" s="150"/>
      <c r="F1601" s="150"/>
      <c r="G1601" s="150"/>
      <c r="H1601" s="150"/>
      <c r="I1601" s="150"/>
      <c r="J1601" s="150"/>
      <c r="K1601" s="150"/>
    </row>
    <row r="1602" spans="1:11" ht="14.5">
      <c r="A1602" s="150"/>
      <c r="B1602" s="150"/>
      <c r="C1602" s="150"/>
      <c r="D1602" s="150"/>
      <c r="E1602" s="150"/>
      <c r="F1602" s="150"/>
      <c r="G1602" s="150"/>
      <c r="H1602" s="150"/>
      <c r="I1602" s="150"/>
      <c r="J1602" s="150"/>
      <c r="K1602" s="150"/>
    </row>
    <row r="1603" spans="1:11" ht="14.5">
      <c r="A1603" s="150"/>
      <c r="B1603" s="150"/>
      <c r="C1603" s="150"/>
      <c r="D1603" s="150"/>
      <c r="E1603" s="150"/>
      <c r="F1603" s="150"/>
      <c r="G1603" s="150"/>
      <c r="H1603" s="150"/>
      <c r="I1603" s="150"/>
      <c r="J1603" s="150"/>
      <c r="K1603" s="150"/>
    </row>
    <row r="1604" spans="1:11" ht="14.5">
      <c r="A1604" s="150"/>
      <c r="B1604" s="150"/>
      <c r="C1604" s="150"/>
      <c r="D1604" s="150"/>
      <c r="E1604" s="150"/>
      <c r="F1604" s="150"/>
      <c r="G1604" s="150"/>
      <c r="H1604" s="150"/>
      <c r="I1604" s="150"/>
      <c r="J1604" s="150"/>
      <c r="K1604" s="150"/>
    </row>
    <row r="1605" spans="1:11" ht="14.5">
      <c r="A1605" s="150"/>
      <c r="B1605" s="150"/>
      <c r="C1605" s="150"/>
      <c r="D1605" s="150"/>
      <c r="E1605" s="150"/>
      <c r="F1605" s="150"/>
      <c r="G1605" s="150"/>
      <c r="H1605" s="150"/>
      <c r="I1605" s="150"/>
      <c r="J1605" s="150"/>
      <c r="K1605" s="150"/>
    </row>
    <row r="1606" spans="1:11" ht="14.5">
      <c r="A1606" s="150"/>
      <c r="B1606" s="150"/>
      <c r="C1606" s="150"/>
      <c r="D1606" s="150"/>
      <c r="E1606" s="150"/>
      <c r="F1606" s="150"/>
      <c r="G1606" s="150"/>
      <c r="H1606" s="150"/>
      <c r="I1606" s="150"/>
      <c r="J1606" s="150"/>
      <c r="K1606" s="150"/>
    </row>
    <row r="1607" spans="1:11" ht="14.5">
      <c r="A1607" s="150"/>
      <c r="B1607" s="150"/>
      <c r="C1607" s="150"/>
      <c r="D1607" s="150"/>
      <c r="E1607" s="150"/>
      <c r="F1607" s="150"/>
      <c r="G1607" s="150"/>
      <c r="H1607" s="150"/>
      <c r="I1607" s="150"/>
      <c r="J1607" s="150"/>
      <c r="K1607" s="150"/>
    </row>
    <row r="1608" spans="1:11" ht="14.5">
      <c r="A1608" s="150"/>
      <c r="B1608" s="150"/>
      <c r="C1608" s="150"/>
      <c r="D1608" s="150"/>
      <c r="E1608" s="150"/>
      <c r="F1608" s="150"/>
      <c r="G1608" s="150"/>
      <c r="H1608" s="150"/>
      <c r="I1608" s="150"/>
      <c r="J1608" s="150"/>
      <c r="K1608" s="150"/>
    </row>
    <row r="1609" spans="1:11" ht="14.5">
      <c r="A1609" s="150"/>
      <c r="B1609" s="150"/>
      <c r="C1609" s="150"/>
      <c r="D1609" s="150"/>
      <c r="E1609" s="150"/>
      <c r="F1609" s="150"/>
      <c r="G1609" s="150"/>
      <c r="H1609" s="150"/>
      <c r="I1609" s="150"/>
      <c r="J1609" s="150"/>
      <c r="K1609" s="150"/>
    </row>
    <row r="1610" spans="1:11" ht="14.5">
      <c r="A1610" s="150"/>
      <c r="B1610" s="150"/>
      <c r="C1610" s="150"/>
      <c r="D1610" s="150"/>
      <c r="E1610" s="150"/>
      <c r="F1610" s="150"/>
      <c r="G1610" s="150"/>
      <c r="H1610" s="150"/>
      <c r="I1610" s="150"/>
      <c r="J1610" s="150"/>
      <c r="K1610" s="150"/>
    </row>
    <row r="1611" spans="1:11" ht="14.5">
      <c r="A1611" s="150"/>
      <c r="B1611" s="150"/>
      <c r="C1611" s="150"/>
      <c r="D1611" s="150"/>
      <c r="E1611" s="150"/>
      <c r="F1611" s="150"/>
      <c r="G1611" s="150"/>
      <c r="H1611" s="150"/>
      <c r="I1611" s="150"/>
      <c r="J1611" s="150"/>
      <c r="K1611" s="150"/>
    </row>
    <row r="1612" spans="1:11" ht="14.5">
      <c r="A1612" s="150"/>
      <c r="B1612" s="150"/>
      <c r="C1612" s="150"/>
      <c r="D1612" s="150"/>
      <c r="E1612" s="150"/>
      <c r="F1612" s="150"/>
      <c r="G1612" s="150"/>
      <c r="H1612" s="150"/>
      <c r="I1612" s="150"/>
      <c r="J1612" s="150"/>
      <c r="K1612" s="150"/>
    </row>
    <row r="1613" spans="1:11" ht="14.5">
      <c r="A1613" s="150"/>
      <c r="B1613" s="150"/>
      <c r="C1613" s="150"/>
      <c r="D1613" s="150"/>
      <c r="E1613" s="150"/>
      <c r="F1613" s="150"/>
      <c r="G1613" s="150"/>
      <c r="H1613" s="150"/>
      <c r="I1613" s="150"/>
      <c r="J1613" s="150"/>
      <c r="K1613" s="150"/>
    </row>
    <row r="1614" spans="1:11" ht="14.5">
      <c r="A1614" s="150"/>
      <c r="B1614" s="150"/>
      <c r="C1614" s="150"/>
      <c r="D1614" s="150"/>
      <c r="E1614" s="150"/>
      <c r="F1614" s="150"/>
      <c r="G1614" s="150"/>
      <c r="H1614" s="150"/>
      <c r="I1614" s="150"/>
      <c r="J1614" s="150"/>
      <c r="K1614" s="150"/>
    </row>
    <row r="1615" spans="1:11" ht="14.5">
      <c r="A1615" s="150"/>
      <c r="B1615" s="150"/>
      <c r="C1615" s="150"/>
      <c r="D1615" s="150"/>
      <c r="E1615" s="150"/>
      <c r="F1615" s="150"/>
      <c r="G1615" s="150"/>
      <c r="H1615" s="150"/>
      <c r="I1615" s="150"/>
      <c r="J1615" s="150"/>
      <c r="K1615" s="150"/>
    </row>
    <row r="1616" spans="1:11" ht="14.5">
      <c r="A1616" s="150"/>
      <c r="B1616" s="150"/>
      <c r="C1616" s="150"/>
      <c r="D1616" s="150"/>
      <c r="E1616" s="150"/>
      <c r="F1616" s="150"/>
      <c r="G1616" s="150"/>
      <c r="H1616" s="150"/>
      <c r="I1616" s="150"/>
      <c r="J1616" s="150"/>
      <c r="K1616" s="150"/>
    </row>
  </sheetData>
  <sheetProtection sheet="1" objects="1" scenarios="1" selectLockedCells="1"/>
  <sortState xmlns:xlrd2="http://schemas.microsoft.com/office/spreadsheetml/2017/richdata2" ref="A13:K1370">
    <sortCondition ref="A13:A1370"/>
  </sortState>
  <mergeCells count="11">
    <mergeCell ref="A6:K6"/>
    <mergeCell ref="A1:K1"/>
    <mergeCell ref="A2:K2"/>
    <mergeCell ref="A3:K3"/>
    <mergeCell ref="A4:K4"/>
    <mergeCell ref="A5:K5"/>
    <mergeCell ref="A7:K7"/>
    <mergeCell ref="A8:K8"/>
    <mergeCell ref="A9:K9"/>
    <mergeCell ref="A10:K10"/>
    <mergeCell ref="J11:K11"/>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b3c47ade-b9ac-4603-937d-3ea7c4dd3f94"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22976B6-3A88-44C8-BE4C-9762CBC4ECBD}">
  <ds:schemaRefs>
    <ds:schemaRef ds:uri="http://schemas.microsoft.com/office/2006/metadata/properties"/>
    <ds:schemaRef ds:uri="http://schemas.microsoft.com/office/infopath/2007/PartnerControls"/>
    <ds:schemaRef ds:uri="b3c47ade-b9ac-4603-937d-3ea7c4dd3f94"/>
  </ds:schemaRefs>
</ds:datastoreItem>
</file>

<file path=customXml/itemProps2.xml><?xml version="1.0" encoding="utf-8"?>
<ds:datastoreItem xmlns:ds="http://schemas.openxmlformats.org/officeDocument/2006/customXml" ds:itemID="{C08067D8-5937-41E2-B08A-058AB8D57905}">
  <ds:schemaRefs>
    <ds:schemaRef ds:uri="http://schemas.microsoft.com/office/2006/metadata/longProperties"/>
  </ds:schemaRefs>
</ds:datastoreItem>
</file>

<file path=customXml/itemProps3.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4.xml><?xml version="1.0" encoding="utf-8"?>
<ds:datastoreItem xmlns:ds="http://schemas.openxmlformats.org/officeDocument/2006/customXml" ds:itemID="{425ED9C5-2373-49A9-860B-1AD63810A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1-Cover</vt:lpstr>
      <vt:lpstr>2-Calculator</vt:lpstr>
      <vt:lpstr>3-DRG Base Rate Addons</vt:lpstr>
      <vt:lpstr>4-DRG Table v42</vt:lpstr>
      <vt:lpstr>_DRGlookup</vt:lpstr>
      <vt:lpstr>'2-Calculator'!_PRIVIA_COMMENT_DF2A9CCF_274F_46E8_85B6_</vt:lpstr>
      <vt:lpstr>Disch_stat</vt:lpstr>
      <vt:lpstr>DRG_Base_Pay</vt:lpstr>
      <vt:lpstr>'2-Calculator'!Print_Area</vt:lpstr>
      <vt:lpstr>'3-DRG Base Rate Addons'!Print_Area</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11001561</dc:creator>
  <cp:keywords>CA DRG Calculator</cp:keywords>
  <cp:lastModifiedBy>Augenbaum, Sharon (DHCF)</cp:lastModifiedBy>
  <cp:lastPrinted>2024-08-06T16:40:16Z</cp:lastPrinted>
  <dcterms:created xsi:type="dcterms:W3CDTF">2008-08-08T02:49:05Z</dcterms:created>
  <dcterms:modified xsi:type="dcterms:W3CDTF">2025-09-22T18:10:16Z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y fmtid="{D5CDD505-2E9C-101B-9397-08002B2CF9AE}" pid="3" name="ContentType">
    <vt:lpwstr>DHCS 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display_urn:schemas-microsoft-com:office:office#Author">
    <vt:lpwstr>System Account</vt:lpwstr>
  </property>
  <property fmtid="{D5CDD505-2E9C-101B-9397-08002B2CF9AE}" pid="11" name="Language">
    <vt:lpwstr>English</vt:lpwstr>
  </property>
  <property fmtid="{D5CDD505-2E9C-101B-9397-08002B2CF9AE}" pid="12" name="Topics">
    <vt:lpwstr>12489</vt:lpwstr>
  </property>
  <property fmtid="{D5CDD505-2E9C-101B-9397-08002B2CF9AE}" pid="13" name="PublishingContactName">
    <vt:lpwstr>Kelli Shaw</vt:lpwstr>
  </property>
  <property fmtid="{D5CDD505-2E9C-101B-9397-08002B2CF9AE}" pid="14" name="Abstract">
    <vt:lpwstr>CA DRG Pricing Calculator </vt:lpwstr>
  </property>
  <property fmtid="{D5CDD505-2E9C-101B-9397-08002B2CF9AE}" pid="15" name="Organization">
    <vt:lpwstr>20</vt:lpwstr>
  </property>
</Properties>
</file>